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0" i="1" l="1"/>
  <c r="E53" i="1"/>
  <c r="F53" i="1" s="1"/>
  <c r="C53" i="1"/>
  <c r="E52" i="1"/>
  <c r="G52" i="1" s="1"/>
  <c r="D52" i="1"/>
  <c r="F52" i="1" s="1"/>
  <c r="C52" i="1"/>
  <c r="D51" i="1"/>
  <c r="F51" i="1" s="1"/>
  <c r="F50" i="1"/>
  <c r="D50" i="1"/>
  <c r="G50" i="1" s="1"/>
  <c r="D49" i="1"/>
  <c r="F49" i="1" s="1"/>
  <c r="F48" i="1"/>
  <c r="D48" i="1"/>
  <c r="G48" i="1" s="1"/>
  <c r="D47" i="1"/>
  <c r="F47" i="1" s="1"/>
  <c r="F46" i="1"/>
  <c r="D46" i="1"/>
  <c r="G46" i="1" s="1"/>
  <c r="D45" i="1"/>
  <c r="F45" i="1" s="1"/>
  <c r="D44" i="1"/>
  <c r="G44" i="1" s="1"/>
  <c r="D43" i="1"/>
  <c r="G43" i="1" s="1"/>
  <c r="D42" i="1"/>
  <c r="G42" i="1" s="1"/>
  <c r="F41" i="1"/>
  <c r="D41" i="1"/>
  <c r="G41" i="1" s="1"/>
  <c r="D40" i="1"/>
  <c r="F40" i="1" s="1"/>
  <c r="F39" i="1"/>
  <c r="D39" i="1"/>
  <c r="G39" i="1" s="1"/>
  <c r="G38" i="1"/>
  <c r="D38" i="1"/>
  <c r="D37" i="1"/>
  <c r="D53" i="1" s="1"/>
  <c r="G34" i="1"/>
  <c r="E34" i="1"/>
  <c r="H34" i="1" s="1"/>
  <c r="E33" i="1"/>
  <c r="G33" i="1" s="1"/>
  <c r="F32" i="1"/>
  <c r="E32" i="1"/>
  <c r="H32" i="1" s="1"/>
  <c r="D32" i="1"/>
  <c r="E31" i="1"/>
  <c r="G31" i="1" s="1"/>
  <c r="G30" i="1"/>
  <c r="E30" i="1"/>
  <c r="H30" i="1" s="1"/>
  <c r="H29" i="1"/>
  <c r="E29" i="1"/>
  <c r="E28" i="1"/>
  <c r="G28" i="1" s="1"/>
  <c r="G27" i="1"/>
  <c r="E27" i="1"/>
  <c r="H27" i="1" s="1"/>
  <c r="H26" i="1"/>
  <c r="E26" i="1"/>
  <c r="E25" i="1"/>
  <c r="G25" i="1" s="1"/>
  <c r="E24" i="1"/>
  <c r="H24" i="1" s="1"/>
  <c r="G23" i="1"/>
  <c r="E23" i="1"/>
  <c r="H23" i="1" s="1"/>
  <c r="E22" i="1"/>
  <c r="G22" i="1" s="1"/>
  <c r="G21" i="1"/>
  <c r="E21" i="1"/>
  <c r="H21" i="1" s="1"/>
  <c r="E20" i="1"/>
  <c r="G20" i="1" s="1"/>
  <c r="G19" i="1"/>
  <c r="E19" i="1"/>
  <c r="H19" i="1" s="1"/>
  <c r="E18" i="1"/>
  <c r="G18" i="1" s="1"/>
  <c r="G17" i="1"/>
  <c r="E17" i="1"/>
  <c r="H17" i="1" s="1"/>
  <c r="E16" i="1"/>
  <c r="G16" i="1" s="1"/>
  <c r="G15" i="1"/>
  <c r="E15" i="1"/>
  <c r="H15" i="1" s="1"/>
  <c r="E14" i="1"/>
  <c r="G14" i="1" s="1"/>
  <c r="E13" i="1"/>
  <c r="H13" i="1" s="1"/>
  <c r="E12" i="1"/>
  <c r="H12" i="1" s="1"/>
  <c r="G11" i="1"/>
  <c r="E11" i="1"/>
  <c r="H11" i="1" s="1"/>
  <c r="H10" i="1"/>
  <c r="E10" i="1"/>
  <c r="E9" i="1"/>
  <c r="G9" i="1" s="1"/>
  <c r="G8" i="1"/>
  <c r="E8" i="1"/>
  <c r="H8" i="1" s="1"/>
  <c r="H9" i="1" l="1"/>
  <c r="H16" i="1"/>
  <c r="H20" i="1"/>
  <c r="H22" i="1"/>
  <c r="H25" i="1"/>
  <c r="H28" i="1"/>
  <c r="H31" i="1"/>
  <c r="G32" i="1"/>
  <c r="H33" i="1"/>
  <c r="G37" i="1"/>
  <c r="G40" i="1"/>
  <c r="G45" i="1"/>
  <c r="G47" i="1"/>
  <c r="G49" i="1"/>
  <c r="G51" i="1"/>
  <c r="G53" i="1"/>
  <c r="H14" i="1"/>
  <c r="H18" i="1"/>
  <c r="F37" i="1"/>
</calcChain>
</file>

<file path=xl/sharedStrings.xml><?xml version="1.0" encoding="utf-8"?>
<sst xmlns="http://schemas.openxmlformats.org/spreadsheetml/2006/main" count="79" uniqueCount="77">
  <si>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</si>
  <si>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</si>
  <si>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</si>
  <si>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ноября  2020 года.</t>
  </si>
  <si>
    <t>Наименование статей</t>
  </si>
  <si>
    <t>Код статей</t>
  </si>
  <si>
    <t>утверж.за 2020г.</t>
  </si>
  <si>
    <t xml:space="preserve">утверж за 10 мес </t>
  </si>
  <si>
    <t xml:space="preserve">касса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</si>
  <si>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</si>
  <si>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</si>
  <si>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</si>
  <si>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</si>
  <si>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</si>
  <si>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</si>
  <si>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</si>
  <si>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</si>
  <si>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</si>
  <si>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</si>
  <si>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</si>
  <si>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</si>
  <si>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</si>
  <si>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</si>
  <si>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коммун.усл ТКО</t>
  </si>
  <si>
    <t>223.8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</si>
  <si>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</si>
  <si>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</si>
  <si>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</si>
  <si>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</si>
  <si>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</si>
  <si>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</si>
  <si>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</si>
  <si>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</si>
  <si>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</si>
  <si>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</si>
  <si>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</si>
  <si>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</si>
  <si>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</si>
  <si>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</si>
  <si>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</si>
  <si>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</si>
  <si>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</si>
  <si>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</si>
  <si>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</si>
  <si>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</si>
  <si>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</si>
  <si>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</si>
  <si>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</si>
  <si>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</si>
  <si>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</si>
  <si>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</si>
  <si>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</si>
  <si>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2020г.</t>
  </si>
  <si>
    <t xml:space="preserve">утверждено </t>
  </si>
  <si>
    <t>исполнено</t>
  </si>
  <si>
    <t xml:space="preserve">отклонение </t>
  </si>
  <si>
    <t>Дотации из бюджета</t>
  </si>
  <si>
    <t>Прочие МБТ</t>
  </si>
  <si>
    <t>Субвенции</t>
  </si>
  <si>
    <t>Межбюд трансф дорож ф</t>
  </si>
  <si>
    <t>Межбюдж трансфер</t>
  </si>
  <si>
    <t>Прочие с района</t>
  </si>
  <si>
    <t xml:space="preserve">Прочие 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</si>
  <si>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</si>
  <si>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</si>
  <si>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</si>
  <si>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</si>
  <si>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</si>
  <si>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</si>
  <si>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реализации</t>
  </si>
  <si>
    <t>Итого по налогам</t>
  </si>
  <si>
    <t>Всего</t>
  </si>
  <si>
    <t>Остаток</t>
  </si>
  <si>
    <t>в т.ч.</t>
  </si>
  <si>
    <t>военкомат</t>
  </si>
  <si>
    <t>РБ</t>
  </si>
  <si>
    <t>собственные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</si>
</sst>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3" fontId="0" fillId="2" borderId="3" xfId="0" applyNumberFormat="1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" workbookViewId="0">
      <selection activeCell="E61" sqref="E61"/>
    </sheetView>
  </sheetViews>
  <sheetFormatPr defaultRowHeight="14.4" x14ac:dyDescent="0.3"/>
  <cols>
    <col min="3" max="3" width="11.33203125" customWidth="1"/>
  </cols>
  <sheetData>
    <row r="1" spans="1:8" ht="20.399999999999999" x14ac:dyDescent="0.35">
      <c r="B1" s="1" t="s">
        <v>0</v>
      </c>
      <c r="C1" s="1"/>
      <c r="D1" s="1"/>
    </row>
    <row r="3" spans="1:8" x14ac:dyDescent="0.3">
      <c r="B3" s="2" t="s">
        <v>1</v>
      </c>
      <c r="C3" s="2"/>
      <c r="D3" s="2"/>
      <c r="E3" s="2"/>
      <c r="F3" s="2"/>
      <c r="G3" s="2"/>
      <c r="H3" s="2"/>
    </row>
    <row r="4" spans="1:8" x14ac:dyDescent="0.3">
      <c r="B4" s="2" t="s">
        <v>2</v>
      </c>
      <c r="C4" s="2"/>
      <c r="D4" s="2"/>
      <c r="E4" s="2"/>
      <c r="F4" s="2"/>
    </row>
    <row r="5" spans="1:8" x14ac:dyDescent="0.3">
      <c r="C5" s="3" t="s">
        <v>3</v>
      </c>
      <c r="D5" s="3"/>
      <c r="E5" s="3"/>
      <c r="F5" s="3"/>
    </row>
    <row r="6" spans="1:8" x14ac:dyDescent="0.3">
      <c r="A6" s="4"/>
      <c r="B6" s="4"/>
    </row>
    <row r="7" spans="1:8" ht="43.2" x14ac:dyDescent="0.3">
      <c r="A7" s="5" t="s">
        <v>4</v>
      </c>
      <c r="B7" s="6"/>
      <c r="C7" s="7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x14ac:dyDescent="0.3">
      <c r="A8" s="9" t="s">
        <v>11</v>
      </c>
      <c r="B8" s="10"/>
      <c r="C8" s="11">
        <v>211</v>
      </c>
      <c r="D8" s="12">
        <v>1085400</v>
      </c>
      <c r="E8" s="12">
        <f>SUM(D8/12*10)</f>
        <v>904500</v>
      </c>
      <c r="F8" s="12">
        <v>894589</v>
      </c>
      <c r="G8" s="13">
        <f>F8/E8*100</f>
        <v>98.904256495301269</v>
      </c>
      <c r="H8" s="14">
        <f t="shared" ref="H8:H34" si="0">E8-F8</f>
        <v>9911</v>
      </c>
    </row>
    <row r="9" spans="1:8" x14ac:dyDescent="0.3">
      <c r="A9" s="15" t="s">
        <v>12</v>
      </c>
      <c r="B9" s="16"/>
      <c r="C9" s="11">
        <v>213</v>
      </c>
      <c r="D9" s="12">
        <v>327300</v>
      </c>
      <c r="E9" s="12">
        <f>SUM(D9/12*10)</f>
        <v>272750</v>
      </c>
      <c r="F9" s="12">
        <v>265645</v>
      </c>
      <c r="G9" s="13">
        <f>F9/E9*100</f>
        <v>97.395050412465622</v>
      </c>
      <c r="H9" s="14">
        <f t="shared" si="0"/>
        <v>7105</v>
      </c>
    </row>
    <row r="10" spans="1:8" x14ac:dyDescent="0.3">
      <c r="A10" s="15" t="s">
        <v>13</v>
      </c>
      <c r="B10" s="16"/>
      <c r="C10" s="11">
        <v>212</v>
      </c>
      <c r="D10" s="12">
        <v>0</v>
      </c>
      <c r="E10" s="12">
        <f t="shared" ref="E10:E12" si="1">SUM(D10/12*9)</f>
        <v>0</v>
      </c>
      <c r="F10" s="12"/>
      <c r="G10" s="13"/>
      <c r="H10" s="14">
        <f t="shared" si="0"/>
        <v>0</v>
      </c>
    </row>
    <row r="11" spans="1:8" x14ac:dyDescent="0.3">
      <c r="A11" s="17" t="s">
        <v>14</v>
      </c>
      <c r="B11" s="18"/>
      <c r="C11" s="19">
        <v>221</v>
      </c>
      <c r="D11" s="20">
        <v>40800</v>
      </c>
      <c r="E11" s="12">
        <f>SUM(D11/12*10)</f>
        <v>34000</v>
      </c>
      <c r="F11" s="20">
        <v>38300</v>
      </c>
      <c r="G11" s="13">
        <f>F11/E11*100</f>
        <v>112.64705882352941</v>
      </c>
      <c r="H11" s="14">
        <f t="shared" si="0"/>
        <v>-4300</v>
      </c>
    </row>
    <row r="12" spans="1:8" x14ac:dyDescent="0.3">
      <c r="A12" s="21" t="s">
        <v>15</v>
      </c>
      <c r="B12" s="21"/>
      <c r="C12" s="22" t="s">
        <v>16</v>
      </c>
      <c r="D12" s="12">
        <v>0</v>
      </c>
      <c r="E12" s="12">
        <f t="shared" si="1"/>
        <v>0</v>
      </c>
      <c r="F12" s="12"/>
      <c r="G12" s="23"/>
      <c r="H12" s="14">
        <f t="shared" si="0"/>
        <v>0</v>
      </c>
    </row>
    <row r="13" spans="1:8" x14ac:dyDescent="0.3">
      <c r="A13" s="21" t="s">
        <v>17</v>
      </c>
      <c r="B13" s="21"/>
      <c r="C13" s="22" t="s">
        <v>18</v>
      </c>
      <c r="D13" s="12">
        <v>2100</v>
      </c>
      <c r="E13" s="12">
        <f t="shared" ref="E13:E34" si="2">SUM(D13/12*10)</f>
        <v>1750</v>
      </c>
      <c r="F13" s="12">
        <v>0</v>
      </c>
      <c r="G13" s="23"/>
      <c r="H13" s="14">
        <f>E13-F13</f>
        <v>1750</v>
      </c>
    </row>
    <row r="14" spans="1:8" x14ac:dyDescent="0.3">
      <c r="A14" s="15" t="s">
        <v>19</v>
      </c>
      <c r="B14" s="16"/>
      <c r="C14" s="22" t="s">
        <v>20</v>
      </c>
      <c r="D14" s="12">
        <v>53300</v>
      </c>
      <c r="E14" s="12">
        <f t="shared" si="2"/>
        <v>44416.666666666672</v>
      </c>
      <c r="F14" s="12">
        <v>39900</v>
      </c>
      <c r="G14" s="13">
        <f t="shared" ref="G14:G20" si="3">F14/E14*100</f>
        <v>89.831144465290805</v>
      </c>
      <c r="H14" s="14">
        <f t="shared" si="0"/>
        <v>4516.6666666666715</v>
      </c>
    </row>
    <row r="15" spans="1:8" x14ac:dyDescent="0.3">
      <c r="A15" s="17" t="s">
        <v>21</v>
      </c>
      <c r="B15" s="18"/>
      <c r="C15" s="22" t="s">
        <v>22</v>
      </c>
      <c r="D15" s="12">
        <v>70000</v>
      </c>
      <c r="E15" s="12">
        <f t="shared" si="2"/>
        <v>58333.333333333328</v>
      </c>
      <c r="F15" s="12">
        <v>39900</v>
      </c>
      <c r="G15" s="13">
        <f t="shared" si="3"/>
        <v>68.400000000000006</v>
      </c>
      <c r="H15" s="14">
        <f>E15-F15</f>
        <v>18433.333333333328</v>
      </c>
    </row>
    <row r="16" spans="1:8" x14ac:dyDescent="0.3">
      <c r="A16" s="17" t="s">
        <v>23</v>
      </c>
      <c r="B16" s="18"/>
      <c r="C16" s="22" t="s">
        <v>24</v>
      </c>
      <c r="D16" s="12">
        <v>1000</v>
      </c>
      <c r="E16" s="12">
        <f t="shared" si="2"/>
        <v>833.33333333333326</v>
      </c>
      <c r="F16" s="12">
        <v>522.16</v>
      </c>
      <c r="G16" s="13">
        <f t="shared" si="3"/>
        <v>62.659200000000006</v>
      </c>
      <c r="H16" s="14">
        <f>E16-F16</f>
        <v>311.17333333333329</v>
      </c>
    </row>
    <row r="17" spans="1:8" x14ac:dyDescent="0.3">
      <c r="A17" s="24" t="s">
        <v>25</v>
      </c>
      <c r="B17" s="25"/>
      <c r="C17" s="26">
        <v>225</v>
      </c>
      <c r="D17" s="27">
        <v>29000</v>
      </c>
      <c r="E17" s="12">
        <f t="shared" si="2"/>
        <v>24166.666666666664</v>
      </c>
      <c r="F17" s="27">
        <v>10380</v>
      </c>
      <c r="G17" s="13">
        <f t="shared" si="3"/>
        <v>42.951724137931038</v>
      </c>
      <c r="H17" s="14">
        <f>E17-F17</f>
        <v>13786.666666666664</v>
      </c>
    </row>
    <row r="18" spans="1:8" x14ac:dyDescent="0.3">
      <c r="A18" s="24" t="s">
        <v>26</v>
      </c>
      <c r="B18" s="25"/>
      <c r="C18" s="26">
        <v>226</v>
      </c>
      <c r="D18" s="27">
        <v>12630</v>
      </c>
      <c r="E18" s="12">
        <f t="shared" si="2"/>
        <v>10525</v>
      </c>
      <c r="F18" s="27">
        <v>11954.48</v>
      </c>
      <c r="G18" s="13">
        <f t="shared" si="3"/>
        <v>113.58175771971497</v>
      </c>
      <c r="H18" s="14">
        <f t="shared" si="0"/>
        <v>-1429.4799999999996</v>
      </c>
    </row>
    <row r="19" spans="1:8" x14ac:dyDescent="0.3">
      <c r="A19" s="24" t="s">
        <v>27</v>
      </c>
      <c r="B19" s="25"/>
      <c r="C19" s="21">
        <v>227</v>
      </c>
      <c r="D19" s="12">
        <v>2852.39</v>
      </c>
      <c r="E19" s="12">
        <f t="shared" si="2"/>
        <v>2376.9916666666668</v>
      </c>
      <c r="F19" s="12">
        <v>2852.39</v>
      </c>
      <c r="G19" s="13">
        <f t="shared" si="3"/>
        <v>120</v>
      </c>
      <c r="H19" s="14">
        <f>E19-F19</f>
        <v>-475.39833333333308</v>
      </c>
    </row>
    <row r="20" spans="1:8" x14ac:dyDescent="0.3">
      <c r="A20" s="15" t="s">
        <v>28</v>
      </c>
      <c r="B20" s="16"/>
      <c r="C20" s="28">
        <v>312</v>
      </c>
      <c r="D20" s="12">
        <v>3000</v>
      </c>
      <c r="E20" s="12">
        <f t="shared" si="2"/>
        <v>2500</v>
      </c>
      <c r="F20" s="12">
        <v>3000</v>
      </c>
      <c r="G20" s="13">
        <f t="shared" si="3"/>
        <v>120</v>
      </c>
      <c r="H20" s="14">
        <f t="shared" si="0"/>
        <v>-500</v>
      </c>
    </row>
    <row r="21" spans="1:8" x14ac:dyDescent="0.3">
      <c r="A21" s="29" t="s">
        <v>29</v>
      </c>
      <c r="B21" s="30"/>
      <c r="C21" s="28" t="s">
        <v>30</v>
      </c>
      <c r="D21" s="31">
        <v>94772</v>
      </c>
      <c r="E21" s="12">
        <f t="shared" si="2"/>
        <v>78976.666666666672</v>
      </c>
      <c r="F21" s="31">
        <v>74700</v>
      </c>
      <c r="G21" s="13">
        <f>SUM(F21/E21*100)</f>
        <v>94.58489849322585</v>
      </c>
      <c r="H21" s="14">
        <f t="shared" si="0"/>
        <v>4276.6666666666715</v>
      </c>
    </row>
    <row r="22" spans="1:8" x14ac:dyDescent="0.3">
      <c r="A22" s="9" t="s">
        <v>31</v>
      </c>
      <c r="B22" s="10"/>
      <c r="C22" s="28">
        <v>346</v>
      </c>
      <c r="D22" s="31">
        <v>26845.61</v>
      </c>
      <c r="E22" s="12">
        <f t="shared" si="2"/>
        <v>22371.341666666667</v>
      </c>
      <c r="F22" s="31">
        <v>22327</v>
      </c>
      <c r="G22" s="13">
        <f>F22/E22*100</f>
        <v>99.801792546341844</v>
      </c>
      <c r="H22" s="14">
        <f t="shared" si="0"/>
        <v>44.341666666667152</v>
      </c>
    </row>
    <row r="23" spans="1:8" x14ac:dyDescent="0.3">
      <c r="A23" s="29" t="s">
        <v>32</v>
      </c>
      <c r="B23" s="30"/>
      <c r="C23" s="28">
        <v>291</v>
      </c>
      <c r="D23" s="31">
        <v>27700</v>
      </c>
      <c r="E23" s="12">
        <f t="shared" si="2"/>
        <v>23083.333333333336</v>
      </c>
      <c r="F23" s="31">
        <v>26800</v>
      </c>
      <c r="G23" s="13">
        <f>SUM(F23/E23*100)</f>
        <v>116.10108303249096</v>
      </c>
      <c r="H23" s="14">
        <f>E23-F23</f>
        <v>-3716.6666666666642</v>
      </c>
    </row>
    <row r="24" spans="1:8" x14ac:dyDescent="0.3">
      <c r="A24" s="24" t="s">
        <v>33</v>
      </c>
      <c r="B24" s="25"/>
      <c r="C24" s="32" t="s">
        <v>34</v>
      </c>
      <c r="D24" s="33">
        <v>4000</v>
      </c>
      <c r="E24" s="12">
        <f t="shared" si="2"/>
        <v>3333.333333333333</v>
      </c>
      <c r="F24" s="33">
        <v>4000</v>
      </c>
      <c r="G24" s="13"/>
      <c r="H24" s="14">
        <f>E24-F24</f>
        <v>-666.66666666666697</v>
      </c>
    </row>
    <row r="25" spans="1:8" x14ac:dyDescent="0.3">
      <c r="A25" s="24" t="s">
        <v>35</v>
      </c>
      <c r="B25" s="25"/>
      <c r="C25" s="32" t="s">
        <v>36</v>
      </c>
      <c r="D25" s="33">
        <v>100200</v>
      </c>
      <c r="E25" s="12">
        <f t="shared" si="2"/>
        <v>83500</v>
      </c>
      <c r="F25" s="33">
        <v>65633</v>
      </c>
      <c r="G25" s="13">
        <f>F25/E25*100</f>
        <v>78.602395209580834</v>
      </c>
      <c r="H25" s="14">
        <f t="shared" si="0"/>
        <v>17867</v>
      </c>
    </row>
    <row r="26" spans="1:8" x14ac:dyDescent="0.3">
      <c r="A26" s="34" t="s">
        <v>37</v>
      </c>
      <c r="B26" s="35"/>
      <c r="C26" s="32" t="s">
        <v>38</v>
      </c>
      <c r="D26" s="33">
        <v>10500</v>
      </c>
      <c r="E26" s="12">
        <f t="shared" si="2"/>
        <v>8750</v>
      </c>
      <c r="F26" s="33">
        <v>10500</v>
      </c>
      <c r="G26" s="13">
        <v>0</v>
      </c>
      <c r="H26" s="14">
        <f t="shared" si="0"/>
        <v>-1750</v>
      </c>
    </row>
    <row r="27" spans="1:8" x14ac:dyDescent="0.3">
      <c r="A27" s="15" t="s">
        <v>39</v>
      </c>
      <c r="B27" s="16"/>
      <c r="C27" s="36" t="s">
        <v>40</v>
      </c>
      <c r="D27" s="12">
        <v>7000</v>
      </c>
      <c r="E27" s="12">
        <f t="shared" si="2"/>
        <v>5833.3333333333339</v>
      </c>
      <c r="F27" s="12"/>
      <c r="G27" s="13">
        <f>SUM(F27/E27*100)</f>
        <v>0</v>
      </c>
      <c r="H27" s="14">
        <f>E27-F27</f>
        <v>5833.3333333333339</v>
      </c>
    </row>
    <row r="28" spans="1:8" x14ac:dyDescent="0.3">
      <c r="A28" s="15" t="s">
        <v>41</v>
      </c>
      <c r="B28" s="16"/>
      <c r="C28" s="36" t="s">
        <v>42</v>
      </c>
      <c r="D28" s="12">
        <v>489000</v>
      </c>
      <c r="E28" s="12">
        <f t="shared" si="2"/>
        <v>407500</v>
      </c>
      <c r="F28" s="12">
        <v>269722</v>
      </c>
      <c r="G28" s="13">
        <f>SUM(F28/E28*100)</f>
        <v>66.189447852760736</v>
      </c>
      <c r="H28" s="14">
        <f>E28-F28</f>
        <v>137778</v>
      </c>
    </row>
    <row r="29" spans="1:8" x14ac:dyDescent="0.3">
      <c r="A29" s="15" t="s">
        <v>39</v>
      </c>
      <c r="B29" s="16"/>
      <c r="C29" s="36" t="s">
        <v>43</v>
      </c>
      <c r="D29" s="12">
        <v>28800</v>
      </c>
      <c r="E29" s="12">
        <f t="shared" si="2"/>
        <v>24000</v>
      </c>
      <c r="F29" s="12">
        <v>28800</v>
      </c>
      <c r="G29" s="13"/>
      <c r="H29" s="14">
        <f>E29-F29</f>
        <v>-4800</v>
      </c>
    </row>
    <row r="30" spans="1:8" x14ac:dyDescent="0.3">
      <c r="A30" s="15" t="s">
        <v>44</v>
      </c>
      <c r="B30" s="16"/>
      <c r="C30" s="36" t="s">
        <v>45</v>
      </c>
      <c r="D30" s="37">
        <v>1542358.98</v>
      </c>
      <c r="E30" s="12">
        <f t="shared" si="2"/>
        <v>1285299.1499999999</v>
      </c>
      <c r="F30" s="12">
        <v>411785</v>
      </c>
      <c r="G30" s="13">
        <f>SUM(F30/E30*100)</f>
        <v>32.038066780017708</v>
      </c>
      <c r="H30" s="14">
        <f t="shared" si="0"/>
        <v>873514.14999999991</v>
      </c>
    </row>
    <row r="31" spans="1:8" x14ac:dyDescent="0.3">
      <c r="A31" s="15" t="s">
        <v>46</v>
      </c>
      <c r="B31" s="16"/>
      <c r="C31" s="36" t="s">
        <v>47</v>
      </c>
      <c r="D31" s="12">
        <v>212000</v>
      </c>
      <c r="E31" s="12">
        <f t="shared" si="2"/>
        <v>176666.66666666669</v>
      </c>
      <c r="F31" s="12">
        <v>88430.3</v>
      </c>
      <c r="G31" s="13">
        <f>SUM(F31/E31*100)</f>
        <v>50.054886792452827</v>
      </c>
      <c r="H31" s="14">
        <f>E31-F31</f>
        <v>88236.366666666683</v>
      </c>
    </row>
    <row r="32" spans="1:8" x14ac:dyDescent="0.3">
      <c r="A32" s="38" t="s">
        <v>48</v>
      </c>
      <c r="B32" s="39"/>
      <c r="C32" s="26"/>
      <c r="D32" s="33">
        <f>SUM(D8:D31)</f>
        <v>4170558.98</v>
      </c>
      <c r="E32" s="12">
        <f t="shared" si="2"/>
        <v>3475465.8166666664</v>
      </c>
      <c r="F32" s="33">
        <f>SUM(F8:F31)</f>
        <v>2309740.3299999996</v>
      </c>
      <c r="G32" s="13">
        <f>F32/E32*100</f>
        <v>66.458439007617145</v>
      </c>
      <c r="H32" s="14">
        <f t="shared" si="0"/>
        <v>1165725.4866666668</v>
      </c>
    </row>
    <row r="33" spans="1:8" x14ac:dyDescent="0.3">
      <c r="A33" s="40" t="s">
        <v>49</v>
      </c>
      <c r="B33" s="41"/>
      <c r="C33" s="11"/>
      <c r="D33" s="42">
        <v>782600</v>
      </c>
      <c r="E33" s="12">
        <f t="shared" si="2"/>
        <v>652166.66666666663</v>
      </c>
      <c r="F33" s="42">
        <v>616132</v>
      </c>
      <c r="G33" s="13">
        <f>F33/E33*100</f>
        <v>94.474623051367246</v>
      </c>
      <c r="H33" s="14">
        <f t="shared" si="0"/>
        <v>36034.666666666628</v>
      </c>
    </row>
    <row r="34" spans="1:8" x14ac:dyDescent="0.3">
      <c r="A34" s="43" t="s">
        <v>50</v>
      </c>
      <c r="B34" s="44"/>
      <c r="C34" s="45"/>
      <c r="D34" s="46">
        <v>994100</v>
      </c>
      <c r="E34" s="12">
        <f t="shared" si="2"/>
        <v>828416.66666666674</v>
      </c>
      <c r="F34" s="46">
        <v>814736</v>
      </c>
      <c r="G34" s="13">
        <f>F34/E34*100</f>
        <v>98.348576601951507</v>
      </c>
      <c r="H34" s="47">
        <f t="shared" si="0"/>
        <v>13680.666666666744</v>
      </c>
    </row>
    <row r="36" spans="1:8" ht="28.8" x14ac:dyDescent="0.3">
      <c r="A36" s="5" t="s">
        <v>51</v>
      </c>
      <c r="B36" s="6"/>
      <c r="C36" s="8" t="s">
        <v>52</v>
      </c>
      <c r="D36" s="8" t="s">
        <v>53</v>
      </c>
      <c r="E36" s="8" t="s">
        <v>54</v>
      </c>
      <c r="F36" s="8" t="s">
        <v>9</v>
      </c>
      <c r="G36" s="8" t="s">
        <v>55</v>
      </c>
      <c r="H36" s="8"/>
    </row>
    <row r="37" spans="1:8" x14ac:dyDescent="0.3">
      <c r="A37" s="48" t="s">
        <v>56</v>
      </c>
      <c r="B37" s="49"/>
      <c r="C37" s="33">
        <v>1061300</v>
      </c>
      <c r="D37" s="42">
        <f>SUM(C37/12*10)</f>
        <v>884416.66666666674</v>
      </c>
      <c r="E37" s="33">
        <v>871028</v>
      </c>
      <c r="F37" s="33">
        <f t="shared" ref="F37:F41" si="4">SUM(E37/D37*100)</f>
        <v>98.486158484877024</v>
      </c>
      <c r="G37" s="50">
        <f>E37-D37</f>
        <v>-13388.666666666744</v>
      </c>
      <c r="H37" s="51"/>
    </row>
    <row r="38" spans="1:8" x14ac:dyDescent="0.3">
      <c r="A38" s="43" t="s">
        <v>57</v>
      </c>
      <c r="B38" s="44"/>
      <c r="C38" s="33">
        <v>767129</v>
      </c>
      <c r="D38" s="42">
        <f>SUM(C38/12*10)</f>
        <v>639274.16666666663</v>
      </c>
      <c r="E38" s="33">
        <v>16000</v>
      </c>
      <c r="F38" s="33"/>
      <c r="G38" s="50">
        <f>SUM(E38-D38)</f>
        <v>-623274.16666666663</v>
      </c>
      <c r="H38" s="51"/>
    </row>
    <row r="39" spans="1:8" x14ac:dyDescent="0.3">
      <c r="A39" s="43" t="s">
        <v>58</v>
      </c>
      <c r="B39" s="44"/>
      <c r="C39" s="33">
        <v>100200</v>
      </c>
      <c r="D39" s="42">
        <f>SUM(C39/12*10)</f>
        <v>83500</v>
      </c>
      <c r="E39" s="33">
        <v>100200</v>
      </c>
      <c r="F39" s="33">
        <f t="shared" si="4"/>
        <v>120</v>
      </c>
      <c r="G39" s="50">
        <f t="shared" ref="G39:G53" si="5">SUM(E39-D39)</f>
        <v>16700</v>
      </c>
      <c r="H39" s="51"/>
    </row>
    <row r="40" spans="1:8" x14ac:dyDescent="0.3">
      <c r="A40" s="43" t="s">
        <v>59</v>
      </c>
      <c r="B40" s="44"/>
      <c r="C40" s="33">
        <v>489000</v>
      </c>
      <c r="D40" s="42">
        <f>SUM(C40/12*10)</f>
        <v>407500</v>
      </c>
      <c r="E40" s="33">
        <v>489000</v>
      </c>
      <c r="F40" s="33">
        <f t="shared" si="4"/>
        <v>120</v>
      </c>
      <c r="G40" s="50">
        <f>SUM(E40-D40)</f>
        <v>81500</v>
      </c>
      <c r="H40" s="51"/>
    </row>
    <row r="41" spans="1:8" x14ac:dyDescent="0.3">
      <c r="A41" s="43" t="s">
        <v>60</v>
      </c>
      <c r="B41" s="44"/>
      <c r="C41" s="33">
        <v>700000</v>
      </c>
      <c r="D41" s="42">
        <f>SUM(C41/12*10)</f>
        <v>583333.33333333337</v>
      </c>
      <c r="E41" s="33">
        <v>700000</v>
      </c>
      <c r="F41" s="33">
        <f t="shared" si="4"/>
        <v>120</v>
      </c>
      <c r="G41" s="50">
        <f t="shared" si="5"/>
        <v>116666.66666666663</v>
      </c>
      <c r="H41" s="51"/>
    </row>
    <row r="42" spans="1:8" x14ac:dyDescent="0.3">
      <c r="A42" s="43" t="s">
        <v>61</v>
      </c>
      <c r="B42" s="44"/>
      <c r="C42" s="33">
        <v>0</v>
      </c>
      <c r="D42" s="42">
        <f t="shared" ref="D42:D44" si="6">SUM(C42/12*9)</f>
        <v>0</v>
      </c>
      <c r="E42" s="33">
        <v>0</v>
      </c>
      <c r="F42" s="33"/>
      <c r="G42" s="50">
        <f>SUM(E42-D42)</f>
        <v>0</v>
      </c>
      <c r="H42" s="51"/>
    </row>
    <row r="43" spans="1:8" x14ac:dyDescent="0.3">
      <c r="A43" s="43" t="s">
        <v>62</v>
      </c>
      <c r="B43" s="44"/>
      <c r="C43" s="33">
        <v>19387</v>
      </c>
      <c r="D43" s="42">
        <f>SUM(C43/12*10)</f>
        <v>16155.833333333332</v>
      </c>
      <c r="E43" s="33">
        <v>16416</v>
      </c>
      <c r="F43" s="33"/>
      <c r="G43" s="50">
        <f>SUM(E43-D43)</f>
        <v>260.16666666666788</v>
      </c>
      <c r="H43" s="51"/>
    </row>
    <row r="44" spans="1:8" x14ac:dyDescent="0.3">
      <c r="A44" s="43"/>
      <c r="B44" s="44"/>
      <c r="C44" s="33">
        <v>0</v>
      </c>
      <c r="D44" s="42">
        <f t="shared" si="6"/>
        <v>0</v>
      </c>
      <c r="E44" s="33">
        <v>0</v>
      </c>
      <c r="F44" s="33"/>
      <c r="G44" s="50">
        <f>SUM(E44-D44)</f>
        <v>0</v>
      </c>
      <c r="H44" s="51"/>
    </row>
    <row r="45" spans="1:8" x14ac:dyDescent="0.3">
      <c r="A45" s="40" t="s">
        <v>63</v>
      </c>
      <c r="B45" s="52"/>
      <c r="C45" s="42">
        <v>82800</v>
      </c>
      <c r="D45" s="42">
        <f t="shared" ref="D45:D52" si="7">SUM(C45/12*10)</f>
        <v>69000</v>
      </c>
      <c r="E45" s="42">
        <v>74431</v>
      </c>
      <c r="F45" s="33">
        <f>E45/D45*100</f>
        <v>107.87101449275363</v>
      </c>
      <c r="G45" s="50">
        <f t="shared" si="5"/>
        <v>5431</v>
      </c>
      <c r="H45" s="50"/>
    </row>
    <row r="46" spans="1:8" x14ac:dyDescent="0.3">
      <c r="A46" s="53" t="s">
        <v>64</v>
      </c>
      <c r="B46" s="53"/>
      <c r="C46" s="42">
        <v>30000</v>
      </c>
      <c r="D46" s="42">
        <f t="shared" si="7"/>
        <v>25000</v>
      </c>
      <c r="E46" s="42">
        <v>55072</v>
      </c>
      <c r="F46" s="33">
        <f>E46/D46*100</f>
        <v>220.28799999999998</v>
      </c>
      <c r="G46" s="50">
        <f t="shared" si="5"/>
        <v>30072</v>
      </c>
      <c r="H46" s="50"/>
    </row>
    <row r="47" spans="1:8" x14ac:dyDescent="0.3">
      <c r="A47" s="43" t="s">
        <v>65</v>
      </c>
      <c r="B47" s="44"/>
      <c r="C47" s="42">
        <v>34400</v>
      </c>
      <c r="D47" s="42">
        <f t="shared" si="7"/>
        <v>28666.666666666664</v>
      </c>
      <c r="E47" s="42">
        <v>21576</v>
      </c>
      <c r="F47" s="33">
        <f>E47/D47*100</f>
        <v>75.265116279069773</v>
      </c>
      <c r="G47" s="50">
        <f t="shared" si="5"/>
        <v>-7090.6666666666642</v>
      </c>
      <c r="H47" s="50"/>
    </row>
    <row r="48" spans="1:8" x14ac:dyDescent="0.3">
      <c r="A48" s="43" t="s">
        <v>66</v>
      </c>
      <c r="B48" s="44"/>
      <c r="C48" s="42">
        <v>32600</v>
      </c>
      <c r="D48" s="42">
        <f t="shared" si="7"/>
        <v>27166.666666666664</v>
      </c>
      <c r="E48" s="42">
        <v>56573</v>
      </c>
      <c r="F48" s="33">
        <f>SUM(E48/D48*100)</f>
        <v>208.24417177914114</v>
      </c>
      <c r="G48" s="50">
        <f t="shared" si="5"/>
        <v>29406.333333333336</v>
      </c>
      <c r="H48" s="50"/>
    </row>
    <row r="49" spans="1:8" x14ac:dyDescent="0.3">
      <c r="A49" s="43" t="s">
        <v>67</v>
      </c>
      <c r="B49" s="44"/>
      <c r="C49" s="42">
        <v>644100</v>
      </c>
      <c r="D49" s="42">
        <f t="shared" si="7"/>
        <v>536750</v>
      </c>
      <c r="E49" s="42">
        <v>438571</v>
      </c>
      <c r="F49" s="33">
        <f>SUM(E49/D49*100)</f>
        <v>81.708616674429436</v>
      </c>
      <c r="G49" s="50">
        <f t="shared" si="5"/>
        <v>-98179</v>
      </c>
      <c r="H49" s="50"/>
    </row>
    <row r="50" spans="1:8" x14ac:dyDescent="0.3">
      <c r="A50" s="43" t="s">
        <v>68</v>
      </c>
      <c r="B50" s="44"/>
      <c r="C50" s="42">
        <v>5300</v>
      </c>
      <c r="D50" s="42">
        <f t="shared" si="7"/>
        <v>4416.666666666667</v>
      </c>
      <c r="E50" s="42">
        <v>1400</v>
      </c>
      <c r="F50" s="33">
        <f>SUM(E50/D50*100)</f>
        <v>31.69811320754717</v>
      </c>
      <c r="G50" s="50">
        <f t="shared" si="5"/>
        <v>-3016.666666666667</v>
      </c>
      <c r="H50" s="50"/>
    </row>
    <row r="51" spans="1:8" x14ac:dyDescent="0.3">
      <c r="A51" s="43" t="s">
        <v>69</v>
      </c>
      <c r="B51" s="44"/>
      <c r="C51" s="42">
        <v>100000</v>
      </c>
      <c r="D51" s="42">
        <f t="shared" si="7"/>
        <v>83333.333333333343</v>
      </c>
      <c r="E51" s="42">
        <v>548.07000000000005</v>
      </c>
      <c r="F51" s="42">
        <f>SUM(E51/D51*100)</f>
        <v>0.65768399999999994</v>
      </c>
      <c r="G51" s="50">
        <f t="shared" si="5"/>
        <v>-82785.263333333336</v>
      </c>
      <c r="H51" s="50"/>
    </row>
    <row r="52" spans="1:8" x14ac:dyDescent="0.3">
      <c r="A52" s="43" t="s">
        <v>70</v>
      </c>
      <c r="B52" s="44"/>
      <c r="C52" s="42">
        <f>SUM(C45:C51)</f>
        <v>929200</v>
      </c>
      <c r="D52" s="42">
        <f t="shared" si="7"/>
        <v>774333.33333333326</v>
      </c>
      <c r="E52" s="42">
        <f>SUM(E45:E51)</f>
        <v>648171.06999999995</v>
      </c>
      <c r="F52" s="54">
        <f>SUM(E52/D52*100)</f>
        <v>83.70698278088679</v>
      </c>
      <c r="G52" s="50">
        <f t="shared" si="5"/>
        <v>-126162.26333333331</v>
      </c>
      <c r="H52" s="50"/>
    </row>
    <row r="53" spans="1:8" x14ac:dyDescent="0.3">
      <c r="A53" s="55" t="s">
        <v>71</v>
      </c>
      <c r="B53" s="56"/>
      <c r="C53" s="42">
        <f>SUM(C37,C52,C39,C40,C41,C42,C38,C44,C43)</f>
        <v>4066216</v>
      </c>
      <c r="D53" s="42">
        <f>SUM(D37+D38+D39+D40+D41+D52+D42+D43+D44)</f>
        <v>3388513.3333333335</v>
      </c>
      <c r="E53" s="42">
        <f>SUM(E37+E38+E39+E40+E41+E52+E42+E43+E44)</f>
        <v>2840815.07</v>
      </c>
      <c r="F53" s="42">
        <f>E53/D53*100</f>
        <v>83.836620681242707</v>
      </c>
      <c r="G53" s="50">
        <f t="shared" si="5"/>
        <v>-547698.26333333366</v>
      </c>
      <c r="H53" s="50"/>
    </row>
    <row r="56" spans="1:8" x14ac:dyDescent="0.3">
      <c r="B56" t="s">
        <v>72</v>
      </c>
      <c r="C56" s="57">
        <v>693943.48</v>
      </c>
    </row>
    <row r="57" spans="1:8" x14ac:dyDescent="0.3">
      <c r="B57" t="s">
        <v>73</v>
      </c>
    </row>
    <row r="58" spans="1:8" x14ac:dyDescent="0.3">
      <c r="B58" t="s">
        <v>74</v>
      </c>
      <c r="C58" s="57">
        <v>34556.19</v>
      </c>
    </row>
    <row r="59" spans="1:8" x14ac:dyDescent="0.3">
      <c r="B59" t="s">
        <v>75</v>
      </c>
      <c r="C59" s="57">
        <v>388416.34</v>
      </c>
    </row>
    <row r="60" spans="1:8" x14ac:dyDescent="0.3">
      <c r="B60" t="s">
        <v>76</v>
      </c>
      <c r="C60" s="57">
        <f>C56-C58-C59</f>
        <v>270970.95</v>
      </c>
    </row>
  </sheetData>
  <mergeCells count="22"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8:B48"/>
    <mergeCell ref="A26:B26"/>
    <mergeCell ref="A34:B34"/>
    <mergeCell ref="A36:B36"/>
    <mergeCell ref="A38:B38"/>
    <mergeCell ref="A39:B39"/>
    <mergeCell ref="A40:B40"/>
    <mergeCell ref="B3:H3"/>
    <mergeCell ref="B4:F4"/>
    <mergeCell ref="C5:F5"/>
    <mergeCell ref="A7:B7"/>
    <mergeCell ref="A21:B21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2021-03-18T05:59:06Z</dcterms:modified>
</cp:coreProperties>
</file>