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6" windowHeight="12528" activeTab="4"/>
  </bookViews>
  <sheets>
    <sheet name="Денис" sheetId="1" r:id="rId1"/>
    <sheet name="Денис (2)" sheetId="2" r:id="rId2"/>
    <sheet name="Денис (3)" sheetId="3" r:id="rId3"/>
    <sheet name="Денис (4)" sheetId="4" r:id="rId4"/>
    <sheet name="Денис (5)" sheetId="5" r:id="rId5"/>
  </sheets>
  <calcPr calcId="145621"/>
</workbook>
</file>

<file path=xl/calcChain.xml><?xml version="1.0" encoding="utf-8"?>
<calcChain xmlns="http://schemas.openxmlformats.org/spreadsheetml/2006/main">
  <c r="H26" i="5" l="1"/>
  <c r="E26" i="5"/>
  <c r="D40" i="5"/>
  <c r="D41" i="5"/>
  <c r="F41" i="5" s="1"/>
  <c r="D42" i="5"/>
  <c r="G42" i="5" s="1"/>
  <c r="D43" i="5"/>
  <c r="D44" i="5"/>
  <c r="G44" i="5" s="1"/>
  <c r="D45" i="5"/>
  <c r="G45" i="5" s="1"/>
  <c r="D46" i="5"/>
  <c r="G46" i="5" s="1"/>
  <c r="D47" i="5"/>
  <c r="D48" i="5"/>
  <c r="F48" i="5" s="1"/>
  <c r="D49" i="5"/>
  <c r="G49" i="5" s="1"/>
  <c r="D50" i="5"/>
  <c r="F50" i="5" s="1"/>
  <c r="D51" i="5"/>
  <c r="D52" i="5"/>
  <c r="D53" i="5"/>
  <c r="F53" i="5" s="1"/>
  <c r="D54" i="5"/>
  <c r="G54" i="5" s="1"/>
  <c r="D39" i="5"/>
  <c r="G39" i="5" s="1"/>
  <c r="E10" i="5"/>
  <c r="H10" i="5" s="1"/>
  <c r="E11" i="5"/>
  <c r="E12" i="5"/>
  <c r="H12" i="5" s="1"/>
  <c r="E13" i="5"/>
  <c r="H13" i="5" s="1"/>
  <c r="E14" i="5"/>
  <c r="E15" i="5"/>
  <c r="G15" i="5" s="1"/>
  <c r="E16" i="5"/>
  <c r="G16" i="5" s="1"/>
  <c r="E17" i="5"/>
  <c r="H17" i="5" s="1"/>
  <c r="E18" i="5"/>
  <c r="H18" i="5" s="1"/>
  <c r="E19" i="5"/>
  <c r="E20" i="5"/>
  <c r="H20" i="5" s="1"/>
  <c r="E21" i="5"/>
  <c r="G21" i="5" s="1"/>
  <c r="E22" i="5"/>
  <c r="H22" i="5" s="1"/>
  <c r="E23" i="5"/>
  <c r="H23" i="5" s="1"/>
  <c r="E24" i="5"/>
  <c r="G24" i="5" s="1"/>
  <c r="E25" i="5"/>
  <c r="H25" i="5" s="1"/>
  <c r="E27" i="5"/>
  <c r="H27" i="5" s="1"/>
  <c r="E28" i="5"/>
  <c r="H28" i="5" s="1"/>
  <c r="E29" i="5"/>
  <c r="H29" i="5" s="1"/>
  <c r="E30" i="5"/>
  <c r="H30" i="5" s="1"/>
  <c r="E31" i="5"/>
  <c r="H31" i="5" s="1"/>
  <c r="E32" i="5"/>
  <c r="H32" i="5" s="1"/>
  <c r="E33" i="5"/>
  <c r="H33" i="5" s="1"/>
  <c r="E35" i="5"/>
  <c r="G35" i="5" s="1"/>
  <c r="E36" i="5"/>
  <c r="H36" i="5" s="1"/>
  <c r="E9" i="5"/>
  <c r="E55" i="5"/>
  <c r="E56" i="5" s="1"/>
  <c r="C55" i="5"/>
  <c r="C56" i="5" s="1"/>
  <c r="G52" i="5"/>
  <c r="G51" i="5"/>
  <c r="F51" i="5"/>
  <c r="G48" i="5"/>
  <c r="G47" i="5"/>
  <c r="F47" i="5"/>
  <c r="F44" i="5"/>
  <c r="G43" i="5"/>
  <c r="G40" i="5"/>
  <c r="G36" i="5"/>
  <c r="H35" i="5"/>
  <c r="F34" i="5"/>
  <c r="D34" i="5"/>
  <c r="E34" i="5" s="1"/>
  <c r="G33" i="5"/>
  <c r="G30" i="5"/>
  <c r="G27" i="5"/>
  <c r="H24" i="5"/>
  <c r="G20" i="5"/>
  <c r="G19" i="5"/>
  <c r="H19" i="5"/>
  <c r="G17" i="5"/>
  <c r="H16" i="5"/>
  <c r="H14" i="5"/>
  <c r="H11" i="5"/>
  <c r="H9" i="5"/>
  <c r="E10" i="4"/>
  <c r="E11" i="4"/>
  <c r="H11" i="4" s="1"/>
  <c r="E12" i="4"/>
  <c r="H12" i="4" s="1"/>
  <c r="E13" i="4"/>
  <c r="E14" i="4"/>
  <c r="H14" i="4" s="1"/>
  <c r="E15" i="4"/>
  <c r="E16" i="4"/>
  <c r="H16" i="4" s="1"/>
  <c r="E17" i="4"/>
  <c r="E18" i="4"/>
  <c r="G18" i="4" s="1"/>
  <c r="E19" i="4"/>
  <c r="H19" i="4" s="1"/>
  <c r="E20" i="4"/>
  <c r="G20" i="4" s="1"/>
  <c r="E21" i="4"/>
  <c r="G21" i="4" s="1"/>
  <c r="E22" i="4"/>
  <c r="H22" i="4" s="1"/>
  <c r="E23" i="4"/>
  <c r="G23" i="4" s="1"/>
  <c r="E24" i="4"/>
  <c r="G24" i="4" s="1"/>
  <c r="E25" i="4"/>
  <c r="E26" i="4"/>
  <c r="H26" i="4" s="1"/>
  <c r="E27" i="4"/>
  <c r="H27" i="4" s="1"/>
  <c r="E28" i="4"/>
  <c r="H28" i="4" s="1"/>
  <c r="E29" i="4"/>
  <c r="H29" i="4" s="1"/>
  <c r="E30" i="4"/>
  <c r="H30" i="4" s="1"/>
  <c r="E31" i="4"/>
  <c r="E32" i="4"/>
  <c r="G32" i="4" s="1"/>
  <c r="E34" i="4"/>
  <c r="H34" i="4" s="1"/>
  <c r="E35" i="4"/>
  <c r="E9" i="4"/>
  <c r="H9" i="4" s="1"/>
  <c r="D39" i="4"/>
  <c r="G39" i="4" s="1"/>
  <c r="D40" i="4"/>
  <c r="G40" i="4" s="1"/>
  <c r="D41" i="4"/>
  <c r="D42" i="4"/>
  <c r="D43" i="4"/>
  <c r="F43" i="4" s="1"/>
  <c r="D44" i="4"/>
  <c r="G44" i="4" s="1"/>
  <c r="D45" i="4"/>
  <c r="D46" i="4"/>
  <c r="G46" i="4" s="1"/>
  <c r="D47" i="4"/>
  <c r="F47" i="4" s="1"/>
  <c r="D48" i="4"/>
  <c r="D49" i="4"/>
  <c r="D50" i="4"/>
  <c r="F50" i="4" s="1"/>
  <c r="D51" i="4"/>
  <c r="G51" i="4" s="1"/>
  <c r="D52" i="4"/>
  <c r="G52" i="4" s="1"/>
  <c r="D53" i="4"/>
  <c r="D38" i="4"/>
  <c r="G38" i="4" s="1"/>
  <c r="E54" i="4"/>
  <c r="E55" i="4" s="1"/>
  <c r="C54" i="4"/>
  <c r="C55" i="4" s="1"/>
  <c r="G53" i="4"/>
  <c r="F52" i="4"/>
  <c r="G50" i="4"/>
  <c r="F49" i="4"/>
  <c r="G49" i="4"/>
  <c r="G48" i="4"/>
  <c r="G47" i="4"/>
  <c r="F46" i="4"/>
  <c r="G45" i="4"/>
  <c r="G43" i="4"/>
  <c r="G42" i="4"/>
  <c r="G41" i="4"/>
  <c r="F41" i="4"/>
  <c r="F40" i="4"/>
  <c r="F38" i="4"/>
  <c r="G35" i="4"/>
  <c r="G34" i="4"/>
  <c r="F33" i="4"/>
  <c r="D33" i="4"/>
  <c r="E33" i="4" s="1"/>
  <c r="H31" i="4"/>
  <c r="G29" i="4"/>
  <c r="G26" i="4"/>
  <c r="H25" i="4"/>
  <c r="H23" i="4"/>
  <c r="H21" i="4"/>
  <c r="H18" i="4"/>
  <c r="H17" i="4"/>
  <c r="G17" i="4"/>
  <c r="H15" i="4"/>
  <c r="H13" i="4"/>
  <c r="H10" i="4"/>
  <c r="G9" i="4"/>
  <c r="E17" i="3"/>
  <c r="G17" i="3" s="1"/>
  <c r="D39" i="3"/>
  <c r="G39" i="3" s="1"/>
  <c r="D40" i="3"/>
  <c r="F40" i="3" s="1"/>
  <c r="D41" i="3"/>
  <c r="G41" i="3" s="1"/>
  <c r="D42" i="3"/>
  <c r="D43" i="3"/>
  <c r="F43" i="3" s="1"/>
  <c r="D44" i="3"/>
  <c r="G44" i="3" s="1"/>
  <c r="D45" i="3"/>
  <c r="G45" i="3" s="1"/>
  <c r="D46" i="3"/>
  <c r="G46" i="3" s="1"/>
  <c r="D47" i="3"/>
  <c r="F47" i="3" s="1"/>
  <c r="D48" i="3"/>
  <c r="D49" i="3"/>
  <c r="G49" i="3" s="1"/>
  <c r="D50" i="3"/>
  <c r="D51" i="3"/>
  <c r="D52" i="3"/>
  <c r="G52" i="3" s="1"/>
  <c r="D53" i="3"/>
  <c r="G53" i="3" s="1"/>
  <c r="D38" i="3"/>
  <c r="E10" i="3"/>
  <c r="H10" i="3" s="1"/>
  <c r="E11" i="3"/>
  <c r="H11" i="3" s="1"/>
  <c r="E12" i="3"/>
  <c r="E13" i="3"/>
  <c r="E14" i="3"/>
  <c r="E15" i="3"/>
  <c r="G15" i="3" s="1"/>
  <c r="E16" i="3"/>
  <c r="H16" i="3" s="1"/>
  <c r="E18" i="3"/>
  <c r="E19" i="3"/>
  <c r="H19" i="3" s="1"/>
  <c r="E20" i="3"/>
  <c r="H20" i="3" s="1"/>
  <c r="E21" i="3"/>
  <c r="E22" i="3"/>
  <c r="E23" i="3"/>
  <c r="G23" i="3" s="1"/>
  <c r="E24" i="3"/>
  <c r="G24" i="3" s="1"/>
  <c r="E25" i="3"/>
  <c r="H25" i="3" s="1"/>
  <c r="E26" i="3"/>
  <c r="E27" i="3"/>
  <c r="H27" i="3" s="1"/>
  <c r="E28" i="3"/>
  <c r="H28" i="3" s="1"/>
  <c r="E29" i="3"/>
  <c r="H29" i="3" s="1"/>
  <c r="E30" i="3"/>
  <c r="H30" i="3" s="1"/>
  <c r="E31" i="3"/>
  <c r="H31" i="3" s="1"/>
  <c r="E32" i="3"/>
  <c r="H32" i="3" s="1"/>
  <c r="E34" i="3"/>
  <c r="G34" i="3" s="1"/>
  <c r="E35" i="3"/>
  <c r="G35" i="3" s="1"/>
  <c r="E9" i="3"/>
  <c r="H9" i="3" s="1"/>
  <c r="E54" i="3"/>
  <c r="E55" i="3" s="1"/>
  <c r="C54" i="3"/>
  <c r="C55" i="3" s="1"/>
  <c r="G51" i="3"/>
  <c r="G50" i="3"/>
  <c r="F50" i="3"/>
  <c r="G48" i="3"/>
  <c r="G47" i="3"/>
  <c r="F46" i="3"/>
  <c r="G43" i="3"/>
  <c r="G42" i="3"/>
  <c r="F41" i="3"/>
  <c r="G38" i="3"/>
  <c r="F33" i="3"/>
  <c r="D33" i="3"/>
  <c r="E33" i="3" s="1"/>
  <c r="G29" i="3"/>
  <c r="G26" i="3"/>
  <c r="H26" i="3"/>
  <c r="H23" i="3"/>
  <c r="H22" i="3"/>
  <c r="H21" i="3"/>
  <c r="H18" i="3"/>
  <c r="G18" i="3"/>
  <c r="H14" i="3"/>
  <c r="H13" i="3"/>
  <c r="H12" i="3"/>
  <c r="D51" i="2"/>
  <c r="G51" i="2" s="1"/>
  <c r="D38" i="2"/>
  <c r="G38" i="2" s="1"/>
  <c r="D39" i="2"/>
  <c r="F39" i="2" s="1"/>
  <c r="D40" i="2"/>
  <c r="D41" i="2"/>
  <c r="G41" i="2" s="1"/>
  <c r="D42" i="2"/>
  <c r="D43" i="2"/>
  <c r="G43" i="2" s="1"/>
  <c r="D44" i="2"/>
  <c r="D45" i="2"/>
  <c r="F45" i="2" s="1"/>
  <c r="D46" i="2"/>
  <c r="F46" i="2" s="1"/>
  <c r="D47" i="2"/>
  <c r="F47" i="2" s="1"/>
  <c r="D48" i="2"/>
  <c r="D49" i="2"/>
  <c r="F49" i="2" s="1"/>
  <c r="D50" i="2"/>
  <c r="D52" i="2"/>
  <c r="G52" i="2" s="1"/>
  <c r="D37" i="2"/>
  <c r="F37" i="2" s="1"/>
  <c r="E10" i="2"/>
  <c r="G10" i="2" s="1"/>
  <c r="E11" i="2"/>
  <c r="H11" i="2" s="1"/>
  <c r="E12" i="2"/>
  <c r="H12" i="2" s="1"/>
  <c r="E13" i="2"/>
  <c r="H13" i="2" s="1"/>
  <c r="E14" i="2"/>
  <c r="H14" i="2" s="1"/>
  <c r="E15" i="2"/>
  <c r="G15" i="2" s="1"/>
  <c r="E16" i="2"/>
  <c r="G16" i="2" s="1"/>
  <c r="E17" i="2"/>
  <c r="E18" i="2"/>
  <c r="H18" i="2" s="1"/>
  <c r="E19" i="2"/>
  <c r="G19" i="2" s="1"/>
  <c r="E20" i="2"/>
  <c r="H20" i="2" s="1"/>
  <c r="E21" i="2"/>
  <c r="H21" i="2" s="1"/>
  <c r="E22" i="2"/>
  <c r="G22" i="2" s="1"/>
  <c r="E23" i="2"/>
  <c r="G23" i="2" s="1"/>
  <c r="E24" i="2"/>
  <c r="H24" i="2" s="1"/>
  <c r="E25" i="2"/>
  <c r="H25" i="2" s="1"/>
  <c r="E26" i="2"/>
  <c r="H26" i="2" s="1"/>
  <c r="E27" i="2"/>
  <c r="H27" i="2" s="1"/>
  <c r="E28" i="2"/>
  <c r="G28" i="2" s="1"/>
  <c r="E29" i="2"/>
  <c r="E30" i="2"/>
  <c r="G30" i="2" s="1"/>
  <c r="E31" i="2"/>
  <c r="G31" i="2" s="1"/>
  <c r="E33" i="2"/>
  <c r="H33" i="2" s="1"/>
  <c r="E34" i="2"/>
  <c r="E9" i="2"/>
  <c r="H9" i="2" s="1"/>
  <c r="E53" i="2"/>
  <c r="E54" i="2" s="1"/>
  <c r="C53" i="2"/>
  <c r="C54" i="2" s="1"/>
  <c r="G50" i="2"/>
  <c r="G48" i="2"/>
  <c r="F48" i="2"/>
  <c r="G47" i="2"/>
  <c r="G44" i="2"/>
  <c r="G42" i="2"/>
  <c r="F42" i="2"/>
  <c r="F40" i="2"/>
  <c r="G39" i="2"/>
  <c r="H34" i="2"/>
  <c r="G34" i="2"/>
  <c r="G33" i="2"/>
  <c r="F32" i="2"/>
  <c r="D32" i="2"/>
  <c r="E32" i="2" s="1"/>
  <c r="H29" i="2"/>
  <c r="G27" i="2"/>
  <c r="G25" i="2"/>
  <c r="H22" i="2"/>
  <c r="G21" i="2"/>
  <c r="G18" i="2"/>
  <c r="G17" i="2"/>
  <c r="H15" i="2"/>
  <c r="G12" i="2"/>
  <c r="H10" i="2"/>
  <c r="G9" i="2"/>
  <c r="E52" i="1"/>
  <c r="E53" i="1" s="1"/>
  <c r="C52" i="1"/>
  <c r="C53" i="1" s="1"/>
  <c r="D51" i="1"/>
  <c r="G51" i="1" s="1"/>
  <c r="D50" i="1"/>
  <c r="G50" i="1" s="1"/>
  <c r="D49" i="1"/>
  <c r="G49" i="1" s="1"/>
  <c r="D48" i="1"/>
  <c r="F48" i="1" s="1"/>
  <c r="D47" i="1"/>
  <c r="G47" i="1" s="1"/>
  <c r="D46" i="1"/>
  <c r="G46" i="1" s="1"/>
  <c r="D45" i="1"/>
  <c r="G45" i="1" s="1"/>
  <c r="G44" i="1"/>
  <c r="D44" i="1"/>
  <c r="D43" i="1"/>
  <c r="G43" i="1" s="1"/>
  <c r="F42" i="1"/>
  <c r="D42" i="1"/>
  <c r="G42" i="1" s="1"/>
  <c r="F41" i="1"/>
  <c r="D41" i="1"/>
  <c r="G41" i="1" s="1"/>
  <c r="F40" i="1"/>
  <c r="D40" i="1"/>
  <c r="G40" i="1" s="1"/>
  <c r="D39" i="1"/>
  <c r="G39" i="1" s="1"/>
  <c r="D38" i="1"/>
  <c r="G38" i="1" s="1"/>
  <c r="D37" i="1"/>
  <c r="F37" i="1" s="1"/>
  <c r="E34" i="1"/>
  <c r="H34" i="1" s="1"/>
  <c r="E33" i="1"/>
  <c r="H33" i="1" s="1"/>
  <c r="F32" i="1"/>
  <c r="D32" i="1"/>
  <c r="E32" i="1" s="1"/>
  <c r="G31" i="1"/>
  <c r="E31" i="1"/>
  <c r="H31" i="1" s="1"/>
  <c r="E30" i="1"/>
  <c r="G30" i="1" s="1"/>
  <c r="E29" i="1"/>
  <c r="H29" i="1" s="1"/>
  <c r="E28" i="1"/>
  <c r="G28" i="1" s="1"/>
  <c r="G27" i="1"/>
  <c r="E27" i="1"/>
  <c r="H27" i="1" s="1"/>
  <c r="E26" i="1"/>
  <c r="H26" i="1" s="1"/>
  <c r="G25" i="1"/>
  <c r="E25" i="1"/>
  <c r="H25" i="1" s="1"/>
  <c r="H24" i="1"/>
  <c r="E24" i="1"/>
  <c r="E23" i="1"/>
  <c r="H23" i="1" s="1"/>
  <c r="E22" i="1"/>
  <c r="H22" i="1" s="1"/>
  <c r="E21" i="1"/>
  <c r="G21" i="1" s="1"/>
  <c r="E20" i="1"/>
  <c r="H20" i="1" s="1"/>
  <c r="E19" i="1"/>
  <c r="G19" i="1" s="1"/>
  <c r="E18" i="1"/>
  <c r="H18" i="1" s="1"/>
  <c r="E17" i="1"/>
  <c r="H17" i="1" s="1"/>
  <c r="E16" i="1"/>
  <c r="H16" i="1" s="1"/>
  <c r="G15" i="1"/>
  <c r="E15" i="1"/>
  <c r="H15" i="1" s="1"/>
  <c r="H14" i="1"/>
  <c r="E14" i="1"/>
  <c r="H13" i="1"/>
  <c r="E13" i="1"/>
  <c r="E12" i="1"/>
  <c r="G12" i="1" s="1"/>
  <c r="E11" i="1"/>
  <c r="H11" i="1" s="1"/>
  <c r="E10" i="1"/>
  <c r="G10" i="1" s="1"/>
  <c r="G9" i="1"/>
  <c r="E9" i="1"/>
  <c r="H9" i="1" s="1"/>
  <c r="G48" i="1" l="1"/>
  <c r="G17" i="1"/>
  <c r="G18" i="1"/>
  <c r="G22" i="1"/>
  <c r="F46" i="1"/>
  <c r="F47" i="1"/>
  <c r="H16" i="2"/>
  <c r="G45" i="2"/>
  <c r="F51" i="2"/>
  <c r="G16" i="3"/>
  <c r="H34" i="3"/>
  <c r="D54" i="3"/>
  <c r="D55" i="3" s="1"/>
  <c r="F55" i="3" s="1"/>
  <c r="G12" i="4"/>
  <c r="H20" i="4"/>
  <c r="H24" i="4"/>
  <c r="D54" i="4"/>
  <c r="F54" i="4" s="1"/>
  <c r="G10" i="5"/>
  <c r="F42" i="5"/>
  <c r="G50" i="5"/>
  <c r="H33" i="4"/>
  <c r="H34" i="5"/>
  <c r="G23" i="5"/>
  <c r="H21" i="5"/>
  <c r="H15" i="5"/>
  <c r="G41" i="5"/>
  <c r="G53" i="5"/>
  <c r="G34" i="5"/>
  <c r="G9" i="5"/>
  <c r="G12" i="5"/>
  <c r="G18" i="5"/>
  <c r="G22" i="5"/>
  <c r="G29" i="5"/>
  <c r="G32" i="5"/>
  <c r="F43" i="5"/>
  <c r="F49" i="5"/>
  <c r="D55" i="5"/>
  <c r="D56" i="5" s="1"/>
  <c r="F56" i="5" s="1"/>
  <c r="F39" i="5"/>
  <c r="G16" i="4"/>
  <c r="H32" i="4"/>
  <c r="G33" i="4"/>
  <c r="H35" i="4"/>
  <c r="D55" i="4"/>
  <c r="F55" i="4" s="1"/>
  <c r="G54" i="4"/>
  <c r="G10" i="4"/>
  <c r="G15" i="4"/>
  <c r="G19" i="4"/>
  <c r="G22" i="4"/>
  <c r="G28" i="4"/>
  <c r="G31" i="4"/>
  <c r="F42" i="4"/>
  <c r="F48" i="4"/>
  <c r="H35" i="3"/>
  <c r="H24" i="3"/>
  <c r="H17" i="3"/>
  <c r="H33" i="3"/>
  <c r="G10" i="3"/>
  <c r="G40" i="3"/>
  <c r="F52" i="3"/>
  <c r="F49" i="3"/>
  <c r="G32" i="3"/>
  <c r="H15" i="3"/>
  <c r="G20" i="3"/>
  <c r="G33" i="3"/>
  <c r="G54" i="3"/>
  <c r="G9" i="3"/>
  <c r="G12" i="3"/>
  <c r="G19" i="3"/>
  <c r="G22" i="3"/>
  <c r="G28" i="3"/>
  <c r="G31" i="3"/>
  <c r="F42" i="3"/>
  <c r="F48" i="3"/>
  <c r="F38" i="3"/>
  <c r="H30" i="2"/>
  <c r="G32" i="2"/>
  <c r="H32" i="2"/>
  <c r="G49" i="2"/>
  <c r="F41" i="2"/>
  <c r="H19" i="2"/>
  <c r="H31" i="2"/>
  <c r="H23" i="2"/>
  <c r="H28" i="2"/>
  <c r="H17" i="2"/>
  <c r="G37" i="2"/>
  <c r="G40" i="2"/>
  <c r="G46" i="2"/>
  <c r="D53" i="2"/>
  <c r="F53" i="2" s="1"/>
  <c r="H10" i="1"/>
  <c r="H12" i="1"/>
  <c r="H19" i="1"/>
  <c r="H21" i="1"/>
  <c r="H28" i="1"/>
  <c r="H30" i="1"/>
  <c r="G33" i="1"/>
  <c r="F51" i="1"/>
  <c r="G32" i="1"/>
  <c r="H32" i="1"/>
  <c r="G16" i="1"/>
  <c r="G23" i="1"/>
  <c r="G34" i="1"/>
  <c r="G37" i="1"/>
  <c r="F39" i="1"/>
  <c r="F45" i="1"/>
  <c r="F49" i="1"/>
  <c r="D52" i="1"/>
  <c r="F54" i="3" l="1"/>
  <c r="G55" i="4"/>
  <c r="F55" i="5"/>
  <c r="G55" i="5"/>
  <c r="G56" i="5"/>
  <c r="G55" i="3"/>
  <c r="D54" i="2"/>
  <c r="F54" i="2" s="1"/>
  <c r="G53" i="2"/>
  <c r="F52" i="1"/>
  <c r="G52" i="1"/>
  <c r="D53" i="1"/>
  <c r="G54" i="2" l="1"/>
  <c r="F53" i="1"/>
  <c r="G53" i="1"/>
</calcChain>
</file>

<file path=xl/sharedStrings.xml><?xml version="1.0" encoding="utf-8"?>
<sst xmlns="http://schemas.openxmlformats.org/spreadsheetml/2006/main" count="376" uniqueCount="88">
  <si>
    <t xml:space="preserve">                      И с п о л н е н и е </t>
  </si>
  <si>
    <r>
      <t>бюджета Администрация сельского поселения Денискинский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</si>
  <si>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</si>
  <si>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01 марта 2019 года.</t>
  </si>
  <si>
    <t>Наименование статей</t>
  </si>
  <si>
    <t>Код статей</t>
  </si>
  <si>
    <t>утверж.за 2019г.</t>
  </si>
  <si>
    <t xml:space="preserve">утверж за 2 месяца </t>
  </si>
  <si>
    <t xml:space="preserve">касса за 2 месяца 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</si>
  <si>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</si>
  <si>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</si>
  <si>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</si>
  <si>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</si>
  <si>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</si>
  <si>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</si>
  <si>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</si>
  <si>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</si>
  <si>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</si>
  <si>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</si>
  <si>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</si>
  <si>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</si>
  <si>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</si>
  <si>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</si>
  <si>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</si>
  <si>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</si>
  <si>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</si>
  <si>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</si>
  <si>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</si>
  <si>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</si>
  <si>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</si>
  <si>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</si>
  <si>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</si>
  <si>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</si>
  <si>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</si>
  <si>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</si>
  <si>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</si>
  <si>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</si>
  <si>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</si>
  <si>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</si>
  <si>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</si>
  <si>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</si>
  <si>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</si>
  <si>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</si>
  <si>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</si>
  <si>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</si>
  <si>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</si>
  <si>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</si>
  <si>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</si>
  <si>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</si>
  <si>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</si>
  <si>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утвер.на 2019г.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</si>
  <si>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</si>
  <si>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</si>
  <si>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</si>
  <si>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</si>
  <si>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</si>
  <si>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</si>
  <si>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</si>
  <si>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</si>
  <si>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</si>
  <si>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</si>
  <si>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</si>
  <si>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</si>
  <si>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</si>
  <si>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</si>
  <si>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</si>
  <si>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</si>
  <si>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</si>
  <si>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</si>
  <si>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</si>
  <si>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апреля 2019 года.</t>
  </si>
  <si>
    <t xml:space="preserve">утверж за 3 месяца </t>
  </si>
  <si>
    <t xml:space="preserve">касса за 3 месяца </t>
  </si>
  <si>
    <t>Дох.от реализ имущ</t>
  </si>
  <si>
    <t>Прочие межбюд транс</t>
  </si>
  <si>
    <t>по состоянию на 01 мая 2019 года.</t>
  </si>
  <si>
    <t xml:space="preserve">утверж за 4 месяца </t>
  </si>
  <si>
    <t xml:space="preserve">касса за 4 месяца </t>
  </si>
  <si>
    <t>коммун.усл ТКО</t>
  </si>
  <si>
    <t>223.8</t>
  </si>
  <si>
    <t>утверж за 5 мес</t>
  </si>
  <si>
    <t>касса за 5 мес</t>
  </si>
  <si>
    <t>по состоянию на 01 июля 2019 года.</t>
  </si>
  <si>
    <t>утверж за 6 мес</t>
  </si>
  <si>
    <t>касса за 6 мес</t>
  </si>
  <si>
    <t xml:space="preserve">Прочие </t>
  </si>
  <si>
    <t>Текущий ремонт</t>
  </si>
  <si>
    <t>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</si>
</sst>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7" workbookViewId="0">
      <selection activeCell="B17" sqref="B1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79" t="s">
        <v>1</v>
      </c>
      <c r="C4" s="79"/>
      <c r="D4" s="79"/>
      <c r="E4" s="79"/>
      <c r="F4" s="79"/>
      <c r="G4" s="79"/>
      <c r="H4" s="79"/>
    </row>
    <row r="5" spans="1:14" x14ac:dyDescent="0.25">
      <c r="B5" s="79" t="s">
        <v>2</v>
      </c>
      <c r="C5" s="79"/>
      <c r="D5" s="79"/>
      <c r="E5" s="79"/>
      <c r="F5" s="79"/>
    </row>
    <row r="6" spans="1:14" x14ac:dyDescent="0.25">
      <c r="C6" s="80" t="s">
        <v>3</v>
      </c>
      <c r="D6" s="80"/>
      <c r="E6" s="80"/>
      <c r="F6" s="80"/>
    </row>
    <row r="7" spans="1:14" x14ac:dyDescent="0.25">
      <c r="A7" s="2"/>
      <c r="B7" s="2"/>
    </row>
    <row r="8" spans="1:14" ht="45.75" customHeight="1" x14ac:dyDescent="0.25">
      <c r="A8" s="81" t="s">
        <v>4</v>
      </c>
      <c r="B8" s="82"/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983200</v>
      </c>
      <c r="E9" s="9">
        <f>SUM(D9/12*2)</f>
        <v>163866.66666666666</v>
      </c>
      <c r="F9" s="9">
        <v>142338</v>
      </c>
      <c r="G9" s="10">
        <f>F9/E9*100</f>
        <v>86.862082994304316</v>
      </c>
      <c r="H9" s="11">
        <f t="shared" ref="H9:H34" si="0">E9-F9</f>
        <v>21528.666666666657</v>
      </c>
    </row>
    <row r="10" spans="1:14" x14ac:dyDescent="0.25">
      <c r="A10" s="12" t="s">
        <v>12</v>
      </c>
      <c r="B10" s="13"/>
      <c r="C10" s="8">
        <v>213</v>
      </c>
      <c r="D10" s="9">
        <v>296900</v>
      </c>
      <c r="E10" s="9">
        <f t="shared" ref="E10:E34" si="1">SUM(D10/12*2)</f>
        <v>49483.333333333336</v>
      </c>
      <c r="F10" s="9">
        <v>48785</v>
      </c>
      <c r="G10" s="10">
        <f>F10/E10*100</f>
        <v>98.588750421017167</v>
      </c>
      <c r="H10" s="11">
        <f t="shared" si="0"/>
        <v>698.33333333333576</v>
      </c>
    </row>
    <row r="11" spans="1:14" x14ac:dyDescent="0.25">
      <c r="A11" s="12" t="s">
        <v>13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7000</v>
      </c>
      <c r="F12" s="17">
        <v>2971</v>
      </c>
      <c r="G12" s="10">
        <f>F12/E12*100</f>
        <v>42.442857142857143</v>
      </c>
      <c r="H12" s="11">
        <f t="shared" si="0"/>
        <v>4029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216.66666666666666</v>
      </c>
      <c r="F13" s="9"/>
      <c r="G13" s="20"/>
      <c r="H13" s="11">
        <f t="shared" si="0"/>
        <v>216.66666666666666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400</v>
      </c>
      <c r="F14" s="9">
        <v>900</v>
      </c>
      <c r="G14" s="20"/>
      <c r="H14" s="11">
        <f>E14-F14</f>
        <v>-500</v>
      </c>
    </row>
    <row r="15" spans="1:14" x14ac:dyDescent="0.25">
      <c r="A15" s="47" t="s">
        <v>19</v>
      </c>
      <c r="B15" s="48"/>
      <c r="C15" s="19" t="s">
        <v>20</v>
      </c>
      <c r="D15" s="9">
        <v>45100</v>
      </c>
      <c r="E15" s="9">
        <f t="shared" si="1"/>
        <v>7516.666666666667</v>
      </c>
      <c r="F15" s="9">
        <v>26450</v>
      </c>
      <c r="G15" s="10">
        <f>F15/E15*100</f>
        <v>351.88470066518846</v>
      </c>
      <c r="H15" s="11">
        <f t="shared" si="0"/>
        <v>-18933.333333333332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>SUM(D16/12*2)</f>
        <v>11500</v>
      </c>
      <c r="F16" s="9">
        <v>16324</v>
      </c>
      <c r="G16" s="10">
        <f>F16/E16*100</f>
        <v>141.94782608695652</v>
      </c>
      <c r="H16" s="11">
        <f>E16-F16</f>
        <v>-4824</v>
      </c>
    </row>
    <row r="17" spans="1:8" x14ac:dyDescent="0.25">
      <c r="A17" s="21" t="s">
        <v>23</v>
      </c>
      <c r="B17" s="22"/>
      <c r="C17" s="23">
        <v>225</v>
      </c>
      <c r="D17" s="24">
        <v>76900</v>
      </c>
      <c r="E17" s="9">
        <f t="shared" si="1"/>
        <v>12816.666666666666</v>
      </c>
      <c r="F17" s="24">
        <v>4742</v>
      </c>
      <c r="G17" s="10">
        <f>F17/E17*100</f>
        <v>36.998699609882969</v>
      </c>
      <c r="H17" s="11">
        <f>E17-F17</f>
        <v>8074.6666666666661</v>
      </c>
    </row>
    <row r="18" spans="1:8" x14ac:dyDescent="0.25">
      <c r="A18" s="21" t="s">
        <v>24</v>
      </c>
      <c r="B18" s="22"/>
      <c r="C18" s="23">
        <v>226</v>
      </c>
      <c r="D18" s="24">
        <v>20000</v>
      </c>
      <c r="E18" s="9">
        <f t="shared" si="1"/>
        <v>3333.3333333333335</v>
      </c>
      <c r="F18" s="24">
        <v>0</v>
      </c>
      <c r="G18" s="10">
        <f>F18/E18*100</f>
        <v>0</v>
      </c>
      <c r="H18" s="11">
        <f t="shared" si="0"/>
        <v>3333.3333333333335</v>
      </c>
    </row>
    <row r="19" spans="1:8" x14ac:dyDescent="0.25">
      <c r="A19" s="21" t="s">
        <v>25</v>
      </c>
      <c r="B19" s="22"/>
      <c r="C19" s="18">
        <v>227</v>
      </c>
      <c r="D19" s="9">
        <v>4100</v>
      </c>
      <c r="E19" s="9">
        <f t="shared" si="1"/>
        <v>683.33333333333337</v>
      </c>
      <c r="F19" s="9"/>
      <c r="G19" s="10">
        <f>F19/E19*100</f>
        <v>0</v>
      </c>
      <c r="H19" s="11">
        <f>E19-F19</f>
        <v>683.33333333333337</v>
      </c>
    </row>
    <row r="20" spans="1:8" x14ac:dyDescent="0.25">
      <c r="A20" s="12" t="s">
        <v>26</v>
      </c>
      <c r="B20" s="13"/>
      <c r="C20" s="25">
        <v>312</v>
      </c>
      <c r="D20" s="9">
        <v>30000</v>
      </c>
      <c r="E20" s="9">
        <f t="shared" si="1"/>
        <v>5000</v>
      </c>
      <c r="F20" s="9"/>
      <c r="G20" s="10"/>
      <c r="H20" s="11">
        <f t="shared" si="0"/>
        <v>5000</v>
      </c>
    </row>
    <row r="21" spans="1:8" ht="12" customHeight="1" x14ac:dyDescent="0.25">
      <c r="A21" s="83" t="s">
        <v>27</v>
      </c>
      <c r="B21" s="84"/>
      <c r="C21" s="25" t="s">
        <v>28</v>
      </c>
      <c r="D21" s="26">
        <v>64865</v>
      </c>
      <c r="E21" s="9">
        <f t="shared" si="1"/>
        <v>10810.833333333334</v>
      </c>
      <c r="F21" s="26">
        <v>19459</v>
      </c>
      <c r="G21" s="10">
        <f>SUM(F21/E21*100)</f>
        <v>179.99537500963538</v>
      </c>
      <c r="H21" s="11">
        <f t="shared" si="0"/>
        <v>-8648.1666666666661</v>
      </c>
    </row>
    <row r="22" spans="1:8" x14ac:dyDescent="0.25">
      <c r="A22" s="6" t="s">
        <v>29</v>
      </c>
      <c r="B22" s="7"/>
      <c r="C22" s="25">
        <v>346</v>
      </c>
      <c r="D22" s="26">
        <v>37635</v>
      </c>
      <c r="E22" s="9">
        <f t="shared" si="1"/>
        <v>6272.5</v>
      </c>
      <c r="F22" s="26"/>
      <c r="G22" s="10">
        <f>F22/E22*100</f>
        <v>0</v>
      </c>
      <c r="H22" s="11">
        <f t="shared" si="0"/>
        <v>6272.5</v>
      </c>
    </row>
    <row r="23" spans="1:8" ht="12" customHeight="1" x14ac:dyDescent="0.25">
      <c r="A23" s="83" t="s">
        <v>30</v>
      </c>
      <c r="B23" s="84"/>
      <c r="C23" s="25">
        <v>291</v>
      </c>
      <c r="D23" s="26">
        <v>9200</v>
      </c>
      <c r="E23" s="9">
        <f>SUM(D23/12*2)</f>
        <v>1533.3333333333333</v>
      </c>
      <c r="F23" s="26">
        <v>105</v>
      </c>
      <c r="G23" s="10">
        <f>SUM(F23/E23*100)</f>
        <v>6.8478260869565224</v>
      </c>
      <c r="H23" s="11">
        <f>E23-F23</f>
        <v>1428.3333333333333</v>
      </c>
    </row>
    <row r="24" spans="1:8" x14ac:dyDescent="0.25">
      <c r="A24" s="21" t="s">
        <v>31</v>
      </c>
      <c r="B24" s="22"/>
      <c r="C24" s="27" t="s">
        <v>32</v>
      </c>
      <c r="D24" s="28">
        <v>4000</v>
      </c>
      <c r="E24" s="9">
        <f t="shared" si="1"/>
        <v>666.66666666666663</v>
      </c>
      <c r="F24" s="28"/>
      <c r="G24" s="10"/>
      <c r="H24" s="11">
        <f>E24-F24</f>
        <v>666.66666666666663</v>
      </c>
    </row>
    <row r="25" spans="1:8" x14ac:dyDescent="0.25">
      <c r="A25" s="21" t="s">
        <v>33</v>
      </c>
      <c r="B25" s="22"/>
      <c r="C25" s="27" t="s">
        <v>34</v>
      </c>
      <c r="D25" s="28">
        <v>84100</v>
      </c>
      <c r="E25" s="9">
        <f t="shared" si="1"/>
        <v>14016.666666666666</v>
      </c>
      <c r="F25" s="28">
        <v>13127</v>
      </c>
      <c r="G25" s="10">
        <f>F25/E25*100</f>
        <v>93.652794292508929</v>
      </c>
      <c r="H25" s="11">
        <f t="shared" si="0"/>
        <v>889.66666666666606</v>
      </c>
    </row>
    <row r="26" spans="1:8" x14ac:dyDescent="0.25">
      <c r="A26" s="85" t="s">
        <v>35</v>
      </c>
      <c r="B26" s="86"/>
      <c r="C26" s="27" t="s">
        <v>36</v>
      </c>
      <c r="D26" s="28">
        <v>6000</v>
      </c>
      <c r="E26" s="9">
        <f t="shared" si="1"/>
        <v>1000</v>
      </c>
      <c r="F26" s="28"/>
      <c r="G26" s="10">
        <v>0</v>
      </c>
      <c r="H26" s="11">
        <f t="shared" si="0"/>
        <v>1000</v>
      </c>
    </row>
    <row r="27" spans="1:8" x14ac:dyDescent="0.25">
      <c r="A27" s="12" t="s">
        <v>37</v>
      </c>
      <c r="B27" s="13"/>
      <c r="C27" s="29" t="s">
        <v>38</v>
      </c>
      <c r="D27" s="9">
        <v>5000</v>
      </c>
      <c r="E27" s="9">
        <f t="shared" si="1"/>
        <v>833.33333333333337</v>
      </c>
      <c r="F27" s="9"/>
      <c r="G27" s="10">
        <f>SUM(F27/E27*100)</f>
        <v>0</v>
      </c>
      <c r="H27" s="11">
        <f>E27-F27</f>
        <v>833.33333333333337</v>
      </c>
    </row>
    <row r="28" spans="1:8" x14ac:dyDescent="0.25">
      <c r="A28" s="12" t="s">
        <v>39</v>
      </c>
      <c r="B28" s="13"/>
      <c r="C28" s="29" t="s">
        <v>40</v>
      </c>
      <c r="D28" s="9">
        <v>364000</v>
      </c>
      <c r="E28" s="9">
        <f t="shared" si="1"/>
        <v>60666.666666666664</v>
      </c>
      <c r="F28" s="9"/>
      <c r="G28" s="10">
        <f>SUM(F28/E28*100)</f>
        <v>0</v>
      </c>
      <c r="H28" s="11">
        <f>E28-F28</f>
        <v>60666.666666666664</v>
      </c>
    </row>
    <row r="29" spans="1:8" x14ac:dyDescent="0.25">
      <c r="A29" s="12" t="s">
        <v>37</v>
      </c>
      <c r="B29" s="13"/>
      <c r="C29" s="29" t="s">
        <v>41</v>
      </c>
      <c r="D29" s="9">
        <v>106800</v>
      </c>
      <c r="E29" s="9">
        <f t="shared" si="1"/>
        <v>17800</v>
      </c>
      <c r="F29" s="9"/>
      <c r="G29" s="10"/>
      <c r="H29" s="11">
        <f>E29-F29</f>
        <v>17800</v>
      </c>
    </row>
    <row r="30" spans="1:8" x14ac:dyDescent="0.25">
      <c r="A30" s="12" t="s">
        <v>42</v>
      </c>
      <c r="B30" s="13"/>
      <c r="C30" s="29" t="s">
        <v>43</v>
      </c>
      <c r="D30" s="9">
        <v>599100</v>
      </c>
      <c r="E30" s="9">
        <f t="shared" si="1"/>
        <v>99850</v>
      </c>
      <c r="F30" s="9"/>
      <c r="G30" s="10">
        <f>SUM(F30/E30*100)</f>
        <v>0</v>
      </c>
      <c r="H30" s="11">
        <f t="shared" si="0"/>
        <v>99850</v>
      </c>
    </row>
    <row r="31" spans="1:8" x14ac:dyDescent="0.25">
      <c r="A31" s="12" t="s">
        <v>44</v>
      </c>
      <c r="B31" s="13"/>
      <c r="C31" s="29" t="s">
        <v>45</v>
      </c>
      <c r="D31" s="9">
        <v>14500</v>
      </c>
      <c r="E31" s="9">
        <f t="shared" si="1"/>
        <v>2416.6666666666665</v>
      </c>
      <c r="F31" s="9"/>
      <c r="G31" s="10">
        <f>SUM(F31/E31*100)</f>
        <v>0</v>
      </c>
      <c r="H31" s="11">
        <f>E31-F31</f>
        <v>2416.6666666666665</v>
      </c>
    </row>
    <row r="32" spans="1:8" ht="12.75" customHeight="1" x14ac:dyDescent="0.25">
      <c r="A32" s="30" t="s">
        <v>46</v>
      </c>
      <c r="B32" s="31"/>
      <c r="C32" s="23"/>
      <c r="D32" s="28">
        <f>SUM(D9:D31)</f>
        <v>2866100</v>
      </c>
      <c r="E32" s="9">
        <f t="shared" si="1"/>
        <v>477683.33333333331</v>
      </c>
      <c r="F32" s="28">
        <f>SUM(F9:F31)</f>
        <v>275201</v>
      </c>
      <c r="G32" s="10">
        <f>F32/E32*100</f>
        <v>57.611597641394226</v>
      </c>
      <c r="H32" s="11">
        <f t="shared" si="0"/>
        <v>202482.33333333331</v>
      </c>
    </row>
    <row r="33" spans="1:8" x14ac:dyDescent="0.25">
      <c r="A33" s="32" t="s">
        <v>47</v>
      </c>
      <c r="B33" s="33"/>
      <c r="C33" s="8"/>
      <c r="D33" s="34">
        <v>750300</v>
      </c>
      <c r="E33" s="9">
        <f t="shared" si="1"/>
        <v>125050</v>
      </c>
      <c r="F33" s="34">
        <v>115433</v>
      </c>
      <c r="G33" s="10">
        <f>F33/E33*100</f>
        <v>92.309476209516191</v>
      </c>
      <c r="H33" s="11">
        <f t="shared" si="0"/>
        <v>9617</v>
      </c>
    </row>
    <row r="34" spans="1:8" x14ac:dyDescent="0.25">
      <c r="A34" s="77" t="s">
        <v>48</v>
      </c>
      <c r="B34" s="78"/>
      <c r="C34" s="35"/>
      <c r="D34" s="36">
        <v>932300</v>
      </c>
      <c r="E34" s="9">
        <f t="shared" si="1"/>
        <v>155383.33333333334</v>
      </c>
      <c r="F34" s="36">
        <v>146641</v>
      </c>
      <c r="G34" s="10">
        <f>F34/E34*100</f>
        <v>94.373699452965781</v>
      </c>
      <c r="H34" s="37">
        <f t="shared" si="0"/>
        <v>8742.333333333343</v>
      </c>
    </row>
    <row r="36" spans="1:8" ht="27" customHeight="1" x14ac:dyDescent="0.25">
      <c r="A36" s="81" t="s">
        <v>49</v>
      </c>
      <c r="B36" s="82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 x14ac:dyDescent="0.25">
      <c r="A37" s="38" t="s">
        <v>54</v>
      </c>
      <c r="B37" s="39"/>
      <c r="C37" s="28">
        <v>821200</v>
      </c>
      <c r="D37" s="34">
        <f>SUM(C37/12*2)</f>
        <v>136866.66666666666</v>
      </c>
      <c r="E37" s="28">
        <v>136867</v>
      </c>
      <c r="F37" s="28">
        <f t="shared" ref="F37:F42" si="2">SUM(E37/D37*100)</f>
        <v>100.00024354603021</v>
      </c>
      <c r="G37" s="40">
        <f>E37-D37</f>
        <v>0.33333333334303461</v>
      </c>
      <c r="H37" s="41"/>
    </row>
    <row r="38" spans="1:8" ht="12.75" customHeight="1" x14ac:dyDescent="0.25">
      <c r="A38" s="77" t="s">
        <v>55</v>
      </c>
      <c r="B38" s="78"/>
      <c r="C38" s="28">
        <v>0</v>
      </c>
      <c r="D38" s="34">
        <f t="shared" ref="D38:D51" si="3">SUM(C38/12*2)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 x14ac:dyDescent="0.25">
      <c r="A39" s="77" t="s">
        <v>56</v>
      </c>
      <c r="B39" s="78"/>
      <c r="C39" s="28">
        <v>84100</v>
      </c>
      <c r="D39" s="34">
        <f t="shared" si="3"/>
        <v>14016.666666666666</v>
      </c>
      <c r="E39" s="28">
        <v>21025</v>
      </c>
      <c r="F39" s="28">
        <f t="shared" si="2"/>
        <v>150</v>
      </c>
      <c r="G39" s="40">
        <f t="shared" ref="G39:G53" si="4">SUM(E39-D39)</f>
        <v>7008.3333333333339</v>
      </c>
      <c r="H39" s="41"/>
    </row>
    <row r="40" spans="1:8" ht="12.75" customHeight="1" x14ac:dyDescent="0.25">
      <c r="A40" s="77" t="s">
        <v>57</v>
      </c>
      <c r="B40" s="78"/>
      <c r="C40" s="28">
        <v>364000</v>
      </c>
      <c r="D40" s="34">
        <f t="shared" si="3"/>
        <v>60666.666666666664</v>
      </c>
      <c r="E40" s="28">
        <v>142000</v>
      </c>
      <c r="F40" s="28">
        <f t="shared" si="2"/>
        <v>234.06593406593407</v>
      </c>
      <c r="G40" s="40">
        <f>SUM(E40-D40)</f>
        <v>81333.333333333343</v>
      </c>
      <c r="H40" s="41"/>
    </row>
    <row r="41" spans="1:8" ht="12.75" customHeight="1" x14ac:dyDescent="0.25">
      <c r="A41" s="77" t="s">
        <v>58</v>
      </c>
      <c r="B41" s="78"/>
      <c r="C41" s="28">
        <v>500000</v>
      </c>
      <c r="D41" s="34">
        <f t="shared" si="3"/>
        <v>83333.333333333328</v>
      </c>
      <c r="E41" s="28">
        <v>125000</v>
      </c>
      <c r="F41" s="28">
        <f t="shared" si="2"/>
        <v>150</v>
      </c>
      <c r="G41" s="40">
        <f t="shared" si="4"/>
        <v>41666.666666666672</v>
      </c>
      <c r="H41" s="41"/>
    </row>
    <row r="42" spans="1:8" ht="12.75" customHeight="1" x14ac:dyDescent="0.25">
      <c r="A42" s="77" t="s">
        <v>59</v>
      </c>
      <c r="B42" s="78"/>
      <c r="C42" s="28">
        <v>18500</v>
      </c>
      <c r="D42" s="34">
        <f t="shared" si="3"/>
        <v>3083.3333333333335</v>
      </c>
      <c r="E42" s="28">
        <v>18500</v>
      </c>
      <c r="F42" s="28">
        <f t="shared" si="2"/>
        <v>600</v>
      </c>
      <c r="G42" s="40">
        <f>SUM(E42-D42)</f>
        <v>15416.666666666666</v>
      </c>
      <c r="H42" s="41"/>
    </row>
    <row r="43" spans="1:8" ht="12.75" customHeight="1" x14ac:dyDescent="0.25">
      <c r="A43" s="77" t="s">
        <v>60</v>
      </c>
      <c r="B43" s="78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77"/>
      <c r="B44" s="78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 x14ac:dyDescent="0.25">
      <c r="A45" s="32" t="s">
        <v>61</v>
      </c>
      <c r="B45" s="42"/>
      <c r="C45" s="34">
        <v>77700</v>
      </c>
      <c r="D45" s="34">
        <f t="shared" si="3"/>
        <v>12950</v>
      </c>
      <c r="E45" s="34">
        <v>5527</v>
      </c>
      <c r="F45" s="28">
        <f>E45/D45*100</f>
        <v>42.679536679536682</v>
      </c>
      <c r="G45" s="40">
        <f t="shared" si="4"/>
        <v>-7423</v>
      </c>
      <c r="H45" s="40"/>
    </row>
    <row r="46" spans="1:8" ht="12.75" customHeight="1" x14ac:dyDescent="0.25">
      <c r="A46" s="43" t="s">
        <v>62</v>
      </c>
      <c r="B46" s="43"/>
      <c r="C46" s="34">
        <v>30000</v>
      </c>
      <c r="D46" s="34">
        <f t="shared" si="3"/>
        <v>5000</v>
      </c>
      <c r="E46" s="34">
        <v>5067</v>
      </c>
      <c r="F46" s="28">
        <f>E46/D46*100</f>
        <v>101.34</v>
      </c>
      <c r="G46" s="40">
        <f t="shared" si="4"/>
        <v>67</v>
      </c>
      <c r="H46" s="40"/>
    </row>
    <row r="47" spans="1:8" ht="12.75" customHeight="1" x14ac:dyDescent="0.25">
      <c r="A47" s="77" t="s">
        <v>63</v>
      </c>
      <c r="B47" s="78"/>
      <c r="C47" s="34">
        <v>40700</v>
      </c>
      <c r="D47" s="34">
        <f t="shared" si="3"/>
        <v>6783.333333333333</v>
      </c>
      <c r="E47" s="34">
        <v>879</v>
      </c>
      <c r="F47" s="28">
        <f>E47/D47*100</f>
        <v>12.95823095823096</v>
      </c>
      <c r="G47" s="40">
        <f t="shared" si="4"/>
        <v>-5904.333333333333</v>
      </c>
      <c r="H47" s="40"/>
    </row>
    <row r="48" spans="1:8" x14ac:dyDescent="0.25">
      <c r="A48" s="77" t="s">
        <v>64</v>
      </c>
      <c r="B48" s="78"/>
      <c r="C48" s="34">
        <v>38800</v>
      </c>
      <c r="D48" s="34">
        <f t="shared" si="3"/>
        <v>6466.666666666667</v>
      </c>
      <c r="E48" s="34">
        <v>7004</v>
      </c>
      <c r="F48" s="28">
        <f>SUM(E48/D48*100)</f>
        <v>108.30927835051547</v>
      </c>
      <c r="G48" s="40">
        <f t="shared" si="4"/>
        <v>537.33333333333303</v>
      </c>
      <c r="H48" s="40"/>
    </row>
    <row r="49" spans="1:8" ht="12.75" customHeight="1" x14ac:dyDescent="0.25">
      <c r="A49" s="77" t="s">
        <v>65</v>
      </c>
      <c r="B49" s="78"/>
      <c r="C49" s="34">
        <v>770000</v>
      </c>
      <c r="D49" s="34">
        <f t="shared" si="3"/>
        <v>128333.33333333333</v>
      </c>
      <c r="E49" s="34">
        <v>11601</v>
      </c>
      <c r="F49" s="28">
        <f>SUM(E49/D49*100)</f>
        <v>9.0397402597402596</v>
      </c>
      <c r="G49" s="40">
        <f t="shared" si="4"/>
        <v>-116732.33333333333</v>
      </c>
      <c r="H49" s="40"/>
    </row>
    <row r="50" spans="1:8" ht="12.75" customHeight="1" x14ac:dyDescent="0.25">
      <c r="A50" s="77" t="s">
        <v>66</v>
      </c>
      <c r="B50" s="78"/>
      <c r="C50" s="34">
        <v>5300</v>
      </c>
      <c r="D50" s="34">
        <f t="shared" si="3"/>
        <v>883.33333333333337</v>
      </c>
      <c r="E50" s="34">
        <v>600</v>
      </c>
      <c r="F50" s="28"/>
      <c r="G50" s="40">
        <f t="shared" si="4"/>
        <v>-283.33333333333337</v>
      </c>
      <c r="H50" s="40"/>
    </row>
    <row r="51" spans="1:8" ht="12.75" customHeight="1" x14ac:dyDescent="0.25">
      <c r="A51" s="77" t="s">
        <v>67</v>
      </c>
      <c r="B51" s="78"/>
      <c r="C51" s="34">
        <v>4000</v>
      </c>
      <c r="D51" s="34">
        <f t="shared" si="3"/>
        <v>666.66666666666663</v>
      </c>
      <c r="E51" s="34">
        <v>0</v>
      </c>
      <c r="F51" s="34">
        <f>SUM(E51/D51*100)</f>
        <v>0</v>
      </c>
      <c r="G51" s="40">
        <f t="shared" si="4"/>
        <v>-666.66666666666663</v>
      </c>
      <c r="H51" s="40"/>
    </row>
    <row r="52" spans="1:8" x14ac:dyDescent="0.25">
      <c r="A52" s="77" t="s">
        <v>68</v>
      </c>
      <c r="B52" s="78"/>
      <c r="C52" s="34">
        <f>SUM(C45:C51)</f>
        <v>966500</v>
      </c>
      <c r="D52" s="34">
        <f>SUM(D45:D51)</f>
        <v>161083.33333333331</v>
      </c>
      <c r="E52" s="34">
        <f>SUM(E45:E51)</f>
        <v>30678</v>
      </c>
      <c r="F52" s="44">
        <f>SUM(E52/D52*100)</f>
        <v>19.04480082772892</v>
      </c>
      <c r="G52" s="40">
        <f t="shared" si="4"/>
        <v>-130405.33333333331</v>
      </c>
      <c r="H52" s="40"/>
    </row>
    <row r="53" spans="1:8" x14ac:dyDescent="0.25">
      <c r="A53" s="45" t="s">
        <v>69</v>
      </c>
      <c r="B53" s="46"/>
      <c r="C53" s="34">
        <f>SUM(C37,C52,C39,C40,C41,C42,C38,C44,C43)</f>
        <v>2754300</v>
      </c>
      <c r="D53" s="34">
        <f>SUM(D37+D38+D39+D40+D41+D52+D42+D43+D44)</f>
        <v>459049.99999999994</v>
      </c>
      <c r="E53" s="34">
        <f>SUM(E37+E38+E39+E40+E41+E52+E42+E43+E44)</f>
        <v>474070</v>
      </c>
      <c r="F53" s="34">
        <f>E53/D53*100</f>
        <v>103.27197473042153</v>
      </c>
      <c r="G53" s="40">
        <f t="shared" si="4"/>
        <v>15020.000000000058</v>
      </c>
      <c r="H53" s="40"/>
    </row>
    <row r="55" spans="1:8" ht="12.75" customHeight="1" x14ac:dyDescent="0.25"/>
  </sheetData>
  <mergeCells count="22"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7:B47"/>
    <mergeCell ref="A40:B40"/>
    <mergeCell ref="B4:H4"/>
    <mergeCell ref="B5:F5"/>
    <mergeCell ref="C6:F6"/>
    <mergeCell ref="A8:B8"/>
    <mergeCell ref="A21:B21"/>
    <mergeCell ref="A23:B23"/>
    <mergeCell ref="A26:B26"/>
    <mergeCell ref="A34:B34"/>
    <mergeCell ref="A36:B36"/>
    <mergeCell ref="A38:B38"/>
    <mergeCell ref="A39:B3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6" workbookViewId="0">
      <selection activeCell="D27" sqref="D2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79" t="s">
        <v>1</v>
      </c>
      <c r="C4" s="79"/>
      <c r="D4" s="79"/>
      <c r="E4" s="79"/>
      <c r="F4" s="79"/>
      <c r="G4" s="79"/>
      <c r="H4" s="79"/>
    </row>
    <row r="5" spans="1:14" x14ac:dyDescent="0.25">
      <c r="B5" s="79" t="s">
        <v>2</v>
      </c>
      <c r="C5" s="79"/>
      <c r="D5" s="79"/>
      <c r="E5" s="79"/>
      <c r="F5" s="79"/>
    </row>
    <row r="6" spans="1:14" x14ac:dyDescent="0.25">
      <c r="C6" s="80" t="s">
        <v>70</v>
      </c>
      <c r="D6" s="80"/>
      <c r="E6" s="80"/>
      <c r="F6" s="80"/>
    </row>
    <row r="7" spans="1:14" x14ac:dyDescent="0.25">
      <c r="A7" s="2"/>
      <c r="B7" s="2"/>
    </row>
    <row r="8" spans="1:14" ht="45.75" customHeight="1" x14ac:dyDescent="0.25">
      <c r="A8" s="81" t="s">
        <v>4</v>
      </c>
      <c r="B8" s="82"/>
      <c r="C8" s="51" t="s">
        <v>5</v>
      </c>
      <c r="D8" s="4" t="s">
        <v>6</v>
      </c>
      <c r="E8" s="4" t="s">
        <v>71</v>
      </c>
      <c r="F8" s="4" t="s">
        <v>72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983200</v>
      </c>
      <c r="E9" s="9">
        <f>SUM(D9/12*3)</f>
        <v>245800</v>
      </c>
      <c r="F9" s="9">
        <v>220466</v>
      </c>
      <c r="G9" s="10">
        <f>F9/E9*100</f>
        <v>89.693246541903989</v>
      </c>
      <c r="H9" s="11">
        <f t="shared" ref="H9:H34" si="0">E9-F9</f>
        <v>25334</v>
      </c>
    </row>
    <row r="10" spans="1:14" x14ac:dyDescent="0.25">
      <c r="A10" s="54" t="s">
        <v>12</v>
      </c>
      <c r="B10" s="55"/>
      <c r="C10" s="8">
        <v>213</v>
      </c>
      <c r="D10" s="9">
        <v>296900</v>
      </c>
      <c r="E10" s="9">
        <f t="shared" ref="E10:E34" si="1">SUM(D10/12*3)</f>
        <v>74225</v>
      </c>
      <c r="F10" s="9">
        <v>72379</v>
      </c>
      <c r="G10" s="10">
        <f>F10/E10*100</f>
        <v>97.512967329067024</v>
      </c>
      <c r="H10" s="11">
        <f t="shared" si="0"/>
        <v>1846</v>
      </c>
    </row>
    <row r="11" spans="1:14" x14ac:dyDescent="0.25">
      <c r="A11" s="54" t="s">
        <v>13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10500</v>
      </c>
      <c r="F12" s="17">
        <v>6025</v>
      </c>
      <c r="G12" s="10">
        <f>F12/E12*100</f>
        <v>57.38095238095238</v>
      </c>
      <c r="H12" s="11">
        <f t="shared" si="0"/>
        <v>4475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325</v>
      </c>
      <c r="F13" s="9"/>
      <c r="G13" s="20"/>
      <c r="H13" s="11">
        <f t="shared" si="0"/>
        <v>325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600</v>
      </c>
      <c r="F14" s="9">
        <v>900</v>
      </c>
      <c r="G14" s="20"/>
      <c r="H14" s="11">
        <f>E14-F14</f>
        <v>-300</v>
      </c>
    </row>
    <row r="15" spans="1:14" x14ac:dyDescent="0.25">
      <c r="A15" s="54" t="s">
        <v>19</v>
      </c>
      <c r="B15" s="55"/>
      <c r="C15" s="19" t="s">
        <v>20</v>
      </c>
      <c r="D15" s="9">
        <v>45100</v>
      </c>
      <c r="E15" s="9">
        <f t="shared" si="1"/>
        <v>11275</v>
      </c>
      <c r="F15" s="9">
        <v>26450</v>
      </c>
      <c r="G15" s="10">
        <f>F15/E15*100</f>
        <v>234.58980044345896</v>
      </c>
      <c r="H15" s="11">
        <f t="shared" si="0"/>
        <v>-15175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17250</v>
      </c>
      <c r="F16" s="9">
        <v>25488</v>
      </c>
      <c r="G16" s="10">
        <f>F16/E16*100</f>
        <v>147.75652173913042</v>
      </c>
      <c r="H16" s="11">
        <f>E16-F16</f>
        <v>-8238</v>
      </c>
    </row>
    <row r="17" spans="1:8" x14ac:dyDescent="0.25">
      <c r="A17" s="21" t="s">
        <v>23</v>
      </c>
      <c r="B17" s="22"/>
      <c r="C17" s="23">
        <v>225</v>
      </c>
      <c r="D17" s="24">
        <v>76900</v>
      </c>
      <c r="E17" s="9">
        <f t="shared" si="1"/>
        <v>19225</v>
      </c>
      <c r="F17" s="24">
        <v>9483</v>
      </c>
      <c r="G17" s="10">
        <f>F17/E17*100</f>
        <v>49.326397919375815</v>
      </c>
      <c r="H17" s="11">
        <f>E17-F17</f>
        <v>9742</v>
      </c>
    </row>
    <row r="18" spans="1:8" x14ac:dyDescent="0.25">
      <c r="A18" s="21" t="s">
        <v>24</v>
      </c>
      <c r="B18" s="22"/>
      <c r="C18" s="23">
        <v>226</v>
      </c>
      <c r="D18" s="24">
        <v>20000</v>
      </c>
      <c r="E18" s="9">
        <f t="shared" si="1"/>
        <v>5000</v>
      </c>
      <c r="F18" s="24">
        <v>0</v>
      </c>
      <c r="G18" s="10">
        <f>F18/E18*100</f>
        <v>0</v>
      </c>
      <c r="H18" s="11">
        <f t="shared" si="0"/>
        <v>5000</v>
      </c>
    </row>
    <row r="19" spans="1:8" x14ac:dyDescent="0.25">
      <c r="A19" s="21" t="s">
        <v>25</v>
      </c>
      <c r="B19" s="22"/>
      <c r="C19" s="18">
        <v>227</v>
      </c>
      <c r="D19" s="9">
        <v>4100</v>
      </c>
      <c r="E19" s="9">
        <f t="shared" si="1"/>
        <v>1025</v>
      </c>
      <c r="F19" s="9"/>
      <c r="G19" s="10">
        <f>F19/E19*100</f>
        <v>0</v>
      </c>
      <c r="H19" s="11">
        <f>E19-F19</f>
        <v>1025</v>
      </c>
    </row>
    <row r="20" spans="1:8" x14ac:dyDescent="0.25">
      <c r="A20" s="54" t="s">
        <v>26</v>
      </c>
      <c r="B20" s="55"/>
      <c r="C20" s="25">
        <v>312</v>
      </c>
      <c r="D20" s="9">
        <v>30000</v>
      </c>
      <c r="E20" s="9">
        <f t="shared" si="1"/>
        <v>7500</v>
      </c>
      <c r="F20" s="9"/>
      <c r="G20" s="10"/>
      <c r="H20" s="11">
        <f t="shared" si="0"/>
        <v>7500</v>
      </c>
    </row>
    <row r="21" spans="1:8" ht="12" customHeight="1" x14ac:dyDescent="0.25">
      <c r="A21" s="83" t="s">
        <v>27</v>
      </c>
      <c r="B21" s="84"/>
      <c r="C21" s="25" t="s">
        <v>28</v>
      </c>
      <c r="D21" s="26">
        <v>64865</v>
      </c>
      <c r="E21" s="9">
        <f t="shared" si="1"/>
        <v>16216.25</v>
      </c>
      <c r="F21" s="26">
        <v>24373</v>
      </c>
      <c r="G21" s="10">
        <f>SUM(F21/E21*100)</f>
        <v>150.2998535419718</v>
      </c>
      <c r="H21" s="11">
        <f t="shared" si="0"/>
        <v>-8156.75</v>
      </c>
    </row>
    <row r="22" spans="1:8" x14ac:dyDescent="0.25">
      <c r="A22" s="6" t="s">
        <v>29</v>
      </c>
      <c r="B22" s="7"/>
      <c r="C22" s="25">
        <v>346</v>
      </c>
      <c r="D22" s="26">
        <v>37635</v>
      </c>
      <c r="E22" s="9">
        <f t="shared" si="1"/>
        <v>9408.75</v>
      </c>
      <c r="F22" s="26">
        <v>2500</v>
      </c>
      <c r="G22" s="10">
        <f>F22/E22*100</f>
        <v>26.571011026969575</v>
      </c>
      <c r="H22" s="11">
        <f t="shared" si="0"/>
        <v>6908.75</v>
      </c>
    </row>
    <row r="23" spans="1:8" ht="12" customHeight="1" x14ac:dyDescent="0.25">
      <c r="A23" s="83" t="s">
        <v>30</v>
      </c>
      <c r="B23" s="84"/>
      <c r="C23" s="25">
        <v>291</v>
      </c>
      <c r="D23" s="26">
        <v>9200</v>
      </c>
      <c r="E23" s="9">
        <f t="shared" si="1"/>
        <v>2300</v>
      </c>
      <c r="F23" s="26">
        <v>105</v>
      </c>
      <c r="G23" s="10">
        <f>SUM(F23/E23*100)</f>
        <v>4.5652173913043477</v>
      </c>
      <c r="H23" s="11">
        <f>E23-F23</f>
        <v>2195</v>
      </c>
    </row>
    <row r="24" spans="1:8" x14ac:dyDescent="0.25">
      <c r="A24" s="21" t="s">
        <v>31</v>
      </c>
      <c r="B24" s="22"/>
      <c r="C24" s="27" t="s">
        <v>32</v>
      </c>
      <c r="D24" s="28">
        <v>4000</v>
      </c>
      <c r="E24" s="9">
        <f t="shared" si="1"/>
        <v>1000</v>
      </c>
      <c r="F24" s="28"/>
      <c r="G24" s="10"/>
      <c r="H24" s="11">
        <f>E24-F24</f>
        <v>1000</v>
      </c>
    </row>
    <row r="25" spans="1:8" x14ac:dyDescent="0.25">
      <c r="A25" s="21" t="s">
        <v>33</v>
      </c>
      <c r="B25" s="22"/>
      <c r="C25" s="27" t="s">
        <v>34</v>
      </c>
      <c r="D25" s="28">
        <v>84100</v>
      </c>
      <c r="E25" s="9">
        <f t="shared" si="1"/>
        <v>21025</v>
      </c>
      <c r="F25" s="28">
        <v>20404</v>
      </c>
      <c r="G25" s="10">
        <f>F25/E25*100</f>
        <v>97.046373365041617</v>
      </c>
      <c r="H25" s="11">
        <f t="shared" si="0"/>
        <v>621</v>
      </c>
    </row>
    <row r="26" spans="1:8" x14ac:dyDescent="0.25">
      <c r="A26" s="85" t="s">
        <v>35</v>
      </c>
      <c r="B26" s="86"/>
      <c r="C26" s="27" t="s">
        <v>36</v>
      </c>
      <c r="D26" s="28">
        <v>57987</v>
      </c>
      <c r="E26" s="9">
        <f t="shared" si="1"/>
        <v>14496.75</v>
      </c>
      <c r="F26" s="28"/>
      <c r="G26" s="10">
        <v>0</v>
      </c>
      <c r="H26" s="11">
        <f t="shared" si="0"/>
        <v>14496.75</v>
      </c>
    </row>
    <row r="27" spans="1:8" x14ac:dyDescent="0.25">
      <c r="A27" s="54" t="s">
        <v>37</v>
      </c>
      <c r="B27" s="55"/>
      <c r="C27" s="29" t="s">
        <v>38</v>
      </c>
      <c r="D27" s="9">
        <v>5000</v>
      </c>
      <c r="E27" s="9">
        <f t="shared" si="1"/>
        <v>1250</v>
      </c>
      <c r="F27" s="9"/>
      <c r="G27" s="10">
        <f>SUM(F27/E27*100)</f>
        <v>0</v>
      </c>
      <c r="H27" s="11">
        <f>E27-F27</f>
        <v>1250</v>
      </c>
    </row>
    <row r="28" spans="1:8" x14ac:dyDescent="0.25">
      <c r="A28" s="54" t="s">
        <v>39</v>
      </c>
      <c r="B28" s="55"/>
      <c r="C28" s="29" t="s">
        <v>40</v>
      </c>
      <c r="D28" s="9">
        <v>364000</v>
      </c>
      <c r="E28" s="9">
        <f t="shared" si="1"/>
        <v>91000</v>
      </c>
      <c r="F28" s="9">
        <v>219400</v>
      </c>
      <c r="G28" s="10">
        <f>SUM(F28/E28*100)</f>
        <v>241.09890109890108</v>
      </c>
      <c r="H28" s="11">
        <f>E28-F28</f>
        <v>-128400</v>
      </c>
    </row>
    <row r="29" spans="1:8" x14ac:dyDescent="0.25">
      <c r="A29" s="54" t="s">
        <v>37</v>
      </c>
      <c r="B29" s="55"/>
      <c r="C29" s="29" t="s">
        <v>41</v>
      </c>
      <c r="D29" s="9">
        <v>106800</v>
      </c>
      <c r="E29" s="9">
        <f t="shared" si="1"/>
        <v>26700</v>
      </c>
      <c r="F29" s="9"/>
      <c r="G29" s="10"/>
      <c r="H29" s="11">
        <f>E29-F29</f>
        <v>26700</v>
      </c>
    </row>
    <row r="30" spans="1:8" x14ac:dyDescent="0.25">
      <c r="A30" s="54" t="s">
        <v>42</v>
      </c>
      <c r="B30" s="55"/>
      <c r="C30" s="29" t="s">
        <v>43</v>
      </c>
      <c r="D30" s="9">
        <v>906295</v>
      </c>
      <c r="E30" s="9">
        <f t="shared" si="1"/>
        <v>226573.75</v>
      </c>
      <c r="F30" s="9">
        <v>84722</v>
      </c>
      <c r="G30" s="10">
        <f>SUM(F30/E30*100)</f>
        <v>37.392681191002929</v>
      </c>
      <c r="H30" s="11">
        <f t="shared" si="0"/>
        <v>141851.75</v>
      </c>
    </row>
    <row r="31" spans="1:8" x14ac:dyDescent="0.25">
      <c r="A31" s="54" t="s">
        <v>44</v>
      </c>
      <c r="B31" s="55"/>
      <c r="C31" s="29" t="s">
        <v>45</v>
      </c>
      <c r="D31" s="9">
        <v>14500</v>
      </c>
      <c r="E31" s="9">
        <f t="shared" si="1"/>
        <v>3625</v>
      </c>
      <c r="F31" s="9"/>
      <c r="G31" s="10">
        <f>SUM(F31/E31*100)</f>
        <v>0</v>
      </c>
      <c r="H31" s="11">
        <f>E31-F31</f>
        <v>3625</v>
      </c>
    </row>
    <row r="32" spans="1:8" ht="12.75" customHeight="1" x14ac:dyDescent="0.25">
      <c r="A32" s="52" t="s">
        <v>46</v>
      </c>
      <c r="B32" s="53"/>
      <c r="C32" s="23"/>
      <c r="D32" s="28">
        <f>SUM(D9:D31)</f>
        <v>3225282</v>
      </c>
      <c r="E32" s="9">
        <f t="shared" si="1"/>
        <v>806320.5</v>
      </c>
      <c r="F32" s="28">
        <f>SUM(F9:F31)</f>
        <v>712695</v>
      </c>
      <c r="G32" s="10">
        <f>F32/E32*100</f>
        <v>88.388550210493221</v>
      </c>
      <c r="H32" s="11">
        <f t="shared" si="0"/>
        <v>93625.5</v>
      </c>
    </row>
    <row r="33" spans="1:8" x14ac:dyDescent="0.25">
      <c r="A33" s="49" t="s">
        <v>47</v>
      </c>
      <c r="B33" s="50"/>
      <c r="C33" s="8"/>
      <c r="D33" s="34">
        <v>750300</v>
      </c>
      <c r="E33" s="9">
        <f t="shared" si="1"/>
        <v>187575</v>
      </c>
      <c r="F33" s="34">
        <v>173149</v>
      </c>
      <c r="G33" s="10">
        <f>F33/E33*100</f>
        <v>92.309209649473544</v>
      </c>
      <c r="H33" s="11">
        <f t="shared" si="0"/>
        <v>14426</v>
      </c>
    </row>
    <row r="34" spans="1:8" x14ac:dyDescent="0.25">
      <c r="A34" s="77" t="s">
        <v>48</v>
      </c>
      <c r="B34" s="78"/>
      <c r="C34" s="35"/>
      <c r="D34" s="36">
        <v>932300</v>
      </c>
      <c r="E34" s="9">
        <f t="shared" si="1"/>
        <v>233075</v>
      </c>
      <c r="F34" s="36">
        <v>215022</v>
      </c>
      <c r="G34" s="10">
        <f>F34/E34*100</f>
        <v>92.254424541456615</v>
      </c>
      <c r="H34" s="37">
        <f t="shared" si="0"/>
        <v>18053</v>
      </c>
    </row>
    <row r="36" spans="1:8" ht="27" customHeight="1" x14ac:dyDescent="0.25">
      <c r="A36" s="81" t="s">
        <v>49</v>
      </c>
      <c r="B36" s="82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 x14ac:dyDescent="0.25">
      <c r="A37" s="38" t="s">
        <v>54</v>
      </c>
      <c r="B37" s="39"/>
      <c r="C37" s="28">
        <v>821200</v>
      </c>
      <c r="D37" s="34">
        <f>SUM(C37/12*3)</f>
        <v>205300</v>
      </c>
      <c r="E37" s="28">
        <v>205300</v>
      </c>
      <c r="F37" s="28">
        <f t="shared" ref="F37:F42" si="2">SUM(E37/D37*100)</f>
        <v>100</v>
      </c>
      <c r="G37" s="40">
        <f>E37-D37</f>
        <v>0</v>
      </c>
      <c r="H37" s="41"/>
    </row>
    <row r="38" spans="1:8" ht="12.75" customHeight="1" x14ac:dyDescent="0.25">
      <c r="A38" s="77" t="s">
        <v>55</v>
      </c>
      <c r="B38" s="78"/>
      <c r="C38" s="28">
        <v>0</v>
      </c>
      <c r="D38" s="34">
        <f t="shared" ref="D38:D52" si="3">SUM(C38/12*3)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 x14ac:dyDescent="0.25">
      <c r="A39" s="77" t="s">
        <v>56</v>
      </c>
      <c r="B39" s="78"/>
      <c r="C39" s="28">
        <v>84100</v>
      </c>
      <c r="D39" s="34">
        <f t="shared" si="3"/>
        <v>21025</v>
      </c>
      <c r="E39" s="28">
        <v>21025</v>
      </c>
      <c r="F39" s="28">
        <f t="shared" si="2"/>
        <v>100</v>
      </c>
      <c r="G39" s="40">
        <f t="shared" ref="G39:G54" si="4">SUM(E39-D39)</f>
        <v>0</v>
      </c>
      <c r="H39" s="41"/>
    </row>
    <row r="40" spans="1:8" ht="12.75" customHeight="1" x14ac:dyDescent="0.25">
      <c r="A40" s="77" t="s">
        <v>57</v>
      </c>
      <c r="B40" s="78"/>
      <c r="C40" s="28">
        <v>364000</v>
      </c>
      <c r="D40" s="34">
        <f t="shared" si="3"/>
        <v>91000</v>
      </c>
      <c r="E40" s="28">
        <v>219400</v>
      </c>
      <c r="F40" s="28">
        <f t="shared" si="2"/>
        <v>241.09890109890108</v>
      </c>
      <c r="G40" s="40">
        <f>SUM(E40-D40)</f>
        <v>128400</v>
      </c>
      <c r="H40" s="41"/>
    </row>
    <row r="41" spans="1:8" ht="12.75" customHeight="1" x14ac:dyDescent="0.25">
      <c r="A41" s="77" t="s">
        <v>58</v>
      </c>
      <c r="B41" s="78"/>
      <c r="C41" s="28">
        <v>500000</v>
      </c>
      <c r="D41" s="34">
        <f t="shared" si="3"/>
        <v>125000</v>
      </c>
      <c r="E41" s="28">
        <v>125000</v>
      </c>
      <c r="F41" s="28">
        <f t="shared" si="2"/>
        <v>100</v>
      </c>
      <c r="G41" s="40">
        <f t="shared" si="4"/>
        <v>0</v>
      </c>
      <c r="H41" s="41"/>
    </row>
    <row r="42" spans="1:8" ht="12.75" customHeight="1" x14ac:dyDescent="0.25">
      <c r="A42" s="77" t="s">
        <v>59</v>
      </c>
      <c r="B42" s="78"/>
      <c r="C42" s="28">
        <v>18500</v>
      </c>
      <c r="D42" s="34">
        <f t="shared" si="3"/>
        <v>4625</v>
      </c>
      <c r="E42" s="28">
        <v>18500</v>
      </c>
      <c r="F42" s="28">
        <f t="shared" si="2"/>
        <v>400</v>
      </c>
      <c r="G42" s="40">
        <f>SUM(E42-D42)</f>
        <v>13875</v>
      </c>
      <c r="H42" s="41"/>
    </row>
    <row r="43" spans="1:8" ht="12.75" customHeight="1" x14ac:dyDescent="0.25">
      <c r="A43" s="77" t="s">
        <v>74</v>
      </c>
      <c r="B43" s="78"/>
      <c r="C43" s="28">
        <v>359182</v>
      </c>
      <c r="D43" s="34">
        <f t="shared" si="3"/>
        <v>89795.5</v>
      </c>
      <c r="E43" s="28">
        <v>0</v>
      </c>
      <c r="F43" s="28"/>
      <c r="G43" s="40">
        <f>SUM(E43-D43)</f>
        <v>-89795.5</v>
      </c>
      <c r="H43" s="41"/>
    </row>
    <row r="44" spans="1:8" ht="12.75" customHeight="1" x14ac:dyDescent="0.25">
      <c r="A44" s="77" t="s">
        <v>60</v>
      </c>
      <c r="B44" s="78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 x14ac:dyDescent="0.25">
      <c r="A45" s="49" t="s">
        <v>61</v>
      </c>
      <c r="B45" s="42"/>
      <c r="C45" s="34">
        <v>77700</v>
      </c>
      <c r="D45" s="34">
        <f t="shared" si="3"/>
        <v>19425</v>
      </c>
      <c r="E45" s="34">
        <v>14459</v>
      </c>
      <c r="F45" s="28">
        <f>E45/D45*100</f>
        <v>74.435006435006429</v>
      </c>
      <c r="G45" s="40">
        <f t="shared" si="4"/>
        <v>-4966</v>
      </c>
      <c r="H45" s="40"/>
    </row>
    <row r="46" spans="1:8" ht="12.75" customHeight="1" x14ac:dyDescent="0.25">
      <c r="A46" s="43" t="s">
        <v>62</v>
      </c>
      <c r="B46" s="43"/>
      <c r="C46" s="34">
        <v>30000</v>
      </c>
      <c r="D46" s="34">
        <f t="shared" si="3"/>
        <v>7500</v>
      </c>
      <c r="E46" s="34">
        <v>7449</v>
      </c>
      <c r="F46" s="28">
        <f>E46/D46*100</f>
        <v>99.32</v>
      </c>
      <c r="G46" s="40">
        <f t="shared" si="4"/>
        <v>-51</v>
      </c>
      <c r="H46" s="40"/>
    </row>
    <row r="47" spans="1:8" ht="12.75" customHeight="1" x14ac:dyDescent="0.25">
      <c r="A47" s="77" t="s">
        <v>63</v>
      </c>
      <c r="B47" s="78"/>
      <c r="C47" s="34">
        <v>40700</v>
      </c>
      <c r="D47" s="34">
        <f t="shared" si="3"/>
        <v>10175</v>
      </c>
      <c r="E47" s="34">
        <v>1369</v>
      </c>
      <c r="F47" s="28">
        <f>E47/D47*100</f>
        <v>13.454545454545455</v>
      </c>
      <c r="G47" s="40">
        <f t="shared" si="4"/>
        <v>-8806</v>
      </c>
      <c r="H47" s="40"/>
    </row>
    <row r="48" spans="1:8" x14ac:dyDescent="0.25">
      <c r="A48" s="77" t="s">
        <v>64</v>
      </c>
      <c r="B48" s="78"/>
      <c r="C48" s="34">
        <v>38800</v>
      </c>
      <c r="D48" s="34">
        <f t="shared" si="3"/>
        <v>9700</v>
      </c>
      <c r="E48" s="34">
        <v>8578</v>
      </c>
      <c r="F48" s="28">
        <f>SUM(E48/D48*100)</f>
        <v>88.432989690721655</v>
      </c>
      <c r="G48" s="40">
        <f t="shared" si="4"/>
        <v>-1122</v>
      </c>
      <c r="H48" s="40"/>
    </row>
    <row r="49" spans="1:8" ht="12.75" customHeight="1" x14ac:dyDescent="0.25">
      <c r="A49" s="77" t="s">
        <v>65</v>
      </c>
      <c r="B49" s="78"/>
      <c r="C49" s="34">
        <v>770000</v>
      </c>
      <c r="D49" s="34">
        <f t="shared" si="3"/>
        <v>192500</v>
      </c>
      <c r="E49" s="34">
        <v>23614</v>
      </c>
      <c r="F49" s="28">
        <f>SUM(E49/D49*100)</f>
        <v>12.267012987012988</v>
      </c>
      <c r="G49" s="40">
        <f t="shared" si="4"/>
        <v>-168886</v>
      </c>
      <c r="H49" s="40"/>
    </row>
    <row r="50" spans="1:8" ht="12.75" customHeight="1" x14ac:dyDescent="0.25">
      <c r="A50" s="77" t="s">
        <v>66</v>
      </c>
      <c r="B50" s="78"/>
      <c r="C50" s="34">
        <v>5300</v>
      </c>
      <c r="D50" s="34">
        <f t="shared" si="3"/>
        <v>1325</v>
      </c>
      <c r="E50" s="34">
        <v>800</v>
      </c>
      <c r="F50" s="28"/>
      <c r="G50" s="40">
        <f t="shared" si="4"/>
        <v>-525</v>
      </c>
      <c r="H50" s="40"/>
    </row>
    <row r="51" spans="1:8" ht="12.75" customHeight="1" x14ac:dyDescent="0.25">
      <c r="A51" s="77" t="s">
        <v>67</v>
      </c>
      <c r="B51" s="78"/>
      <c r="C51" s="34">
        <v>4000</v>
      </c>
      <c r="D51" s="34">
        <f t="shared" si="3"/>
        <v>1000</v>
      </c>
      <c r="E51" s="34">
        <v>0</v>
      </c>
      <c r="F51" s="34">
        <f>SUM(E51/D51*100)</f>
        <v>0</v>
      </c>
      <c r="G51" s="40">
        <f t="shared" ref="G51" si="5">SUM(E51-D51)</f>
        <v>-1000</v>
      </c>
      <c r="H51" s="40"/>
    </row>
    <row r="52" spans="1:8" ht="12.75" customHeight="1" x14ac:dyDescent="0.25">
      <c r="A52" s="77" t="s">
        <v>73</v>
      </c>
      <c r="B52" s="78"/>
      <c r="C52" s="34">
        <v>0</v>
      </c>
      <c r="D52" s="34">
        <f t="shared" si="3"/>
        <v>0</v>
      </c>
      <c r="E52" s="34">
        <v>251450</v>
      </c>
      <c r="F52" s="34"/>
      <c r="G52" s="40">
        <f t="shared" si="4"/>
        <v>251450</v>
      </c>
      <c r="H52" s="40"/>
    </row>
    <row r="53" spans="1:8" x14ac:dyDescent="0.25">
      <c r="A53" s="77" t="s">
        <v>68</v>
      </c>
      <c r="B53" s="78"/>
      <c r="C53" s="34">
        <f>SUM(C45:C52)</f>
        <v>966500</v>
      </c>
      <c r="D53" s="34">
        <f>SUM(D45:D52)</f>
        <v>241625</v>
      </c>
      <c r="E53" s="34">
        <f>SUM(E45:E52)</f>
        <v>307719</v>
      </c>
      <c r="F53" s="44">
        <f>SUM(E53/D53*100)</f>
        <v>127.35395757889292</v>
      </c>
      <c r="G53" s="40">
        <f t="shared" si="4"/>
        <v>66094</v>
      </c>
      <c r="H53" s="40"/>
    </row>
    <row r="54" spans="1:8" x14ac:dyDescent="0.25">
      <c r="A54" s="45" t="s">
        <v>69</v>
      </c>
      <c r="B54" s="46"/>
      <c r="C54" s="34">
        <f>SUM(C37,C53,C39,C40,C41,C42,C38,C44,C43)</f>
        <v>3113482</v>
      </c>
      <c r="D54" s="34">
        <f>SUM(D37+D38+D39+D40+D41+D53+D42+D43+D44)</f>
        <v>778370.5</v>
      </c>
      <c r="E54" s="34">
        <f>SUM(E37+E38+E39+E40+E41+E53+E42+E43+E44)</f>
        <v>896944</v>
      </c>
      <c r="F54" s="34">
        <f>E54/D54*100</f>
        <v>115.23355522851905</v>
      </c>
      <c r="G54" s="40">
        <f t="shared" si="4"/>
        <v>118573.5</v>
      </c>
      <c r="H54" s="40"/>
    </row>
    <row r="56" spans="1:8" ht="12.75" customHeight="1" x14ac:dyDescent="0.25"/>
  </sheetData>
  <mergeCells count="23">
    <mergeCell ref="A23:B23"/>
    <mergeCell ref="B4:H4"/>
    <mergeCell ref="B5:F5"/>
    <mergeCell ref="C6:F6"/>
    <mergeCell ref="A8:B8"/>
    <mergeCell ref="A21:B21"/>
    <mergeCell ref="A48:B48"/>
    <mergeCell ref="A26:B26"/>
    <mergeCell ref="A34:B34"/>
    <mergeCell ref="A36:B36"/>
    <mergeCell ref="A38:B38"/>
    <mergeCell ref="A39:B39"/>
    <mergeCell ref="A40:B40"/>
    <mergeCell ref="A41:B41"/>
    <mergeCell ref="A42:B42"/>
    <mergeCell ref="A43:B43"/>
    <mergeCell ref="A44:B44"/>
    <mergeCell ref="A47:B47"/>
    <mergeCell ref="A49:B49"/>
    <mergeCell ref="A50:B50"/>
    <mergeCell ref="A52:B52"/>
    <mergeCell ref="A53:B53"/>
    <mergeCell ref="A51:B51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6" workbookViewId="0">
      <selection activeCell="F32" sqref="F3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79" t="s">
        <v>1</v>
      </c>
      <c r="C4" s="79"/>
      <c r="D4" s="79"/>
      <c r="E4" s="79"/>
      <c r="F4" s="79"/>
      <c r="G4" s="79"/>
      <c r="H4" s="79"/>
    </row>
    <row r="5" spans="1:14" x14ac:dyDescent="0.25">
      <c r="B5" s="79" t="s">
        <v>2</v>
      </c>
      <c r="C5" s="79"/>
      <c r="D5" s="79"/>
      <c r="E5" s="79"/>
      <c r="F5" s="79"/>
    </row>
    <row r="6" spans="1:14" x14ac:dyDescent="0.25">
      <c r="C6" s="80" t="s">
        <v>75</v>
      </c>
      <c r="D6" s="80"/>
      <c r="E6" s="80"/>
      <c r="F6" s="80"/>
    </row>
    <row r="7" spans="1:14" x14ac:dyDescent="0.25">
      <c r="A7" s="2"/>
      <c r="B7" s="2"/>
    </row>
    <row r="8" spans="1:14" ht="45.75" customHeight="1" x14ac:dyDescent="0.25">
      <c r="A8" s="81" t="s">
        <v>4</v>
      </c>
      <c r="B8" s="82"/>
      <c r="C8" s="58" t="s">
        <v>5</v>
      </c>
      <c r="D8" s="4" t="s">
        <v>6</v>
      </c>
      <c r="E8" s="4" t="s">
        <v>76</v>
      </c>
      <c r="F8" s="4" t="s">
        <v>77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SUM(D9/12*4)</f>
        <v>340133.33333333331</v>
      </c>
      <c r="F9" s="9">
        <v>333066</v>
      </c>
      <c r="G9" s="10">
        <f>F9/E9*100</f>
        <v>97.922187377499029</v>
      </c>
      <c r="H9" s="11">
        <f t="shared" ref="H9:H35" si="0">E9-F9</f>
        <v>7067.3333333333139</v>
      </c>
    </row>
    <row r="10" spans="1:14" x14ac:dyDescent="0.25">
      <c r="A10" s="61" t="s">
        <v>12</v>
      </c>
      <c r="B10" s="62"/>
      <c r="C10" s="8">
        <v>213</v>
      </c>
      <c r="D10" s="9">
        <v>308100</v>
      </c>
      <c r="E10" s="9">
        <f t="shared" ref="E10:E35" si="1">SUM(D10/12*4)</f>
        <v>102700</v>
      </c>
      <c r="F10" s="9">
        <v>106374</v>
      </c>
      <c r="G10" s="10">
        <f>F10/E10*100</f>
        <v>103.57740993184031</v>
      </c>
      <c r="H10" s="11">
        <f t="shared" si="0"/>
        <v>-3674</v>
      </c>
    </row>
    <row r="11" spans="1:14" x14ac:dyDescent="0.25">
      <c r="A11" s="61" t="s">
        <v>13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14000</v>
      </c>
      <c r="F12" s="17">
        <v>9102</v>
      </c>
      <c r="G12" s="10">
        <f>F12/E12*100</f>
        <v>65.01428571428572</v>
      </c>
      <c r="H12" s="11">
        <f t="shared" si="0"/>
        <v>4898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433.33333333333331</v>
      </c>
      <c r="F13" s="9"/>
      <c r="G13" s="20"/>
      <c r="H13" s="11">
        <f t="shared" si="0"/>
        <v>433.33333333333331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800</v>
      </c>
      <c r="F14" s="9">
        <v>900</v>
      </c>
      <c r="G14" s="20"/>
      <c r="H14" s="11">
        <f>E14-F14</f>
        <v>-100</v>
      </c>
    </row>
    <row r="15" spans="1:14" x14ac:dyDescent="0.25">
      <c r="A15" s="61" t="s">
        <v>19</v>
      </c>
      <c r="B15" s="62"/>
      <c r="C15" s="19" t="s">
        <v>20</v>
      </c>
      <c r="D15" s="9">
        <v>45100</v>
      </c>
      <c r="E15" s="9">
        <f t="shared" si="1"/>
        <v>15033.333333333334</v>
      </c>
      <c r="F15" s="9">
        <v>29450</v>
      </c>
      <c r="G15" s="10">
        <f t="shared" ref="G15:G20" si="2">F15/E15*100</f>
        <v>195.89800443458981</v>
      </c>
      <c r="H15" s="11">
        <f t="shared" si="0"/>
        <v>-14416.666666666666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23000</v>
      </c>
      <c r="F16" s="9">
        <v>25488</v>
      </c>
      <c r="G16" s="10">
        <f t="shared" si="2"/>
        <v>110.81739130434782</v>
      </c>
      <c r="H16" s="11">
        <f>E16-F16</f>
        <v>-2488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202.33333333333334</v>
      </c>
      <c r="F17" s="9">
        <v>0</v>
      </c>
      <c r="G17" s="10">
        <f t="shared" si="2"/>
        <v>0</v>
      </c>
      <c r="H17" s="11">
        <f>E17-F17</f>
        <v>202.33333333333334</v>
      </c>
    </row>
    <row r="18" spans="1:8" x14ac:dyDescent="0.25">
      <c r="A18" s="21" t="s">
        <v>23</v>
      </c>
      <c r="B18" s="22"/>
      <c r="C18" s="23">
        <v>225</v>
      </c>
      <c r="D18" s="24">
        <v>74576</v>
      </c>
      <c r="E18" s="9">
        <f t="shared" si="1"/>
        <v>24858.666666666668</v>
      </c>
      <c r="F18" s="24">
        <v>14225</v>
      </c>
      <c r="G18" s="10">
        <f t="shared" si="2"/>
        <v>57.223503540012864</v>
      </c>
      <c r="H18" s="11">
        <f>E18-F18</f>
        <v>10633.666666666668</v>
      </c>
    </row>
    <row r="19" spans="1:8" x14ac:dyDescent="0.25">
      <c r="A19" s="21" t="s">
        <v>24</v>
      </c>
      <c r="B19" s="22"/>
      <c r="C19" s="23">
        <v>226</v>
      </c>
      <c r="D19" s="24">
        <v>18943</v>
      </c>
      <c r="E19" s="9">
        <f t="shared" si="1"/>
        <v>6314.333333333333</v>
      </c>
      <c r="F19" s="24">
        <v>0</v>
      </c>
      <c r="G19" s="10">
        <f t="shared" si="2"/>
        <v>0</v>
      </c>
      <c r="H19" s="11">
        <f t="shared" si="0"/>
        <v>6314.333333333333</v>
      </c>
    </row>
    <row r="20" spans="1:8" x14ac:dyDescent="0.25">
      <c r="A20" s="21" t="s">
        <v>25</v>
      </c>
      <c r="B20" s="22"/>
      <c r="C20" s="18">
        <v>227</v>
      </c>
      <c r="D20" s="9">
        <v>4100</v>
      </c>
      <c r="E20" s="9">
        <f t="shared" si="1"/>
        <v>1366.6666666666667</v>
      </c>
      <c r="F20" s="9">
        <v>3056</v>
      </c>
      <c r="G20" s="10">
        <f t="shared" si="2"/>
        <v>223.60975609756096</v>
      </c>
      <c r="H20" s="11">
        <f>E20-F20</f>
        <v>-1689.3333333333333</v>
      </c>
    </row>
    <row r="21" spans="1:8" x14ac:dyDescent="0.25">
      <c r="A21" s="61" t="s">
        <v>26</v>
      </c>
      <c r="B21" s="62"/>
      <c r="C21" s="25">
        <v>312</v>
      </c>
      <c r="D21" s="9">
        <v>30000</v>
      </c>
      <c r="E21" s="9">
        <f t="shared" si="1"/>
        <v>10000</v>
      </c>
      <c r="F21" s="9"/>
      <c r="G21" s="10"/>
      <c r="H21" s="11">
        <f t="shared" si="0"/>
        <v>10000</v>
      </c>
    </row>
    <row r="22" spans="1:8" ht="12" customHeight="1" x14ac:dyDescent="0.25">
      <c r="A22" s="83" t="s">
        <v>27</v>
      </c>
      <c r="B22" s="84"/>
      <c r="C22" s="25" t="s">
        <v>28</v>
      </c>
      <c r="D22" s="26">
        <v>64865</v>
      </c>
      <c r="E22" s="9">
        <f t="shared" si="1"/>
        <v>21621.666666666668</v>
      </c>
      <c r="F22" s="26">
        <v>28468</v>
      </c>
      <c r="G22" s="10">
        <f>SUM(F22/E22*100)</f>
        <v>131.66422569952977</v>
      </c>
      <c r="H22" s="11">
        <f t="shared" si="0"/>
        <v>-6846.3333333333321</v>
      </c>
    </row>
    <row r="23" spans="1:8" x14ac:dyDescent="0.25">
      <c r="A23" s="6" t="s">
        <v>29</v>
      </c>
      <c r="B23" s="7"/>
      <c r="C23" s="25">
        <v>346</v>
      </c>
      <c r="D23" s="26">
        <v>37635</v>
      </c>
      <c r="E23" s="9">
        <f t="shared" si="1"/>
        <v>12545</v>
      </c>
      <c r="F23" s="26">
        <v>5660</v>
      </c>
      <c r="G23" s="10">
        <f>F23/E23*100</f>
        <v>45.117576723794336</v>
      </c>
      <c r="H23" s="11">
        <f t="shared" si="0"/>
        <v>6885</v>
      </c>
    </row>
    <row r="24" spans="1:8" ht="12" customHeight="1" x14ac:dyDescent="0.25">
      <c r="A24" s="83" t="s">
        <v>30</v>
      </c>
      <c r="B24" s="84"/>
      <c r="C24" s="25">
        <v>291</v>
      </c>
      <c r="D24" s="26">
        <v>42922</v>
      </c>
      <c r="E24" s="9">
        <f t="shared" si="1"/>
        <v>14307.333333333334</v>
      </c>
      <c r="F24" s="26">
        <v>35756</v>
      </c>
      <c r="G24" s="10">
        <f>SUM(F24/E24*100)</f>
        <v>249.91379712035786</v>
      </c>
      <c r="H24" s="11">
        <f>E24-F24</f>
        <v>-21448.666666666664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1333.3333333333333</v>
      </c>
      <c r="F25" s="28"/>
      <c r="G25" s="10"/>
      <c r="H25" s="11">
        <f>E25-F25</f>
        <v>1333.3333333333333</v>
      </c>
    </row>
    <row r="26" spans="1:8" x14ac:dyDescent="0.25">
      <c r="A26" s="21" t="s">
        <v>33</v>
      </c>
      <c r="B26" s="22"/>
      <c r="C26" s="27" t="s">
        <v>34</v>
      </c>
      <c r="D26" s="28">
        <v>84100</v>
      </c>
      <c r="E26" s="9">
        <f t="shared" si="1"/>
        <v>28033.333333333332</v>
      </c>
      <c r="F26" s="28">
        <v>26968</v>
      </c>
      <c r="G26" s="10">
        <f>F26/E26*100</f>
        <v>96.199762187871585</v>
      </c>
      <c r="H26" s="11">
        <f t="shared" si="0"/>
        <v>1065.3333333333321</v>
      </c>
    </row>
    <row r="27" spans="1:8" x14ac:dyDescent="0.25">
      <c r="A27" s="85" t="s">
        <v>35</v>
      </c>
      <c r="B27" s="86"/>
      <c r="C27" s="27" t="s">
        <v>36</v>
      </c>
      <c r="D27" s="28">
        <v>57987</v>
      </c>
      <c r="E27" s="9">
        <f t="shared" si="1"/>
        <v>19329</v>
      </c>
      <c r="F27" s="28"/>
      <c r="G27" s="10">
        <v>0</v>
      </c>
      <c r="H27" s="11">
        <f t="shared" si="0"/>
        <v>19329</v>
      </c>
    </row>
    <row r="28" spans="1:8" x14ac:dyDescent="0.25">
      <c r="A28" s="61" t="s">
        <v>37</v>
      </c>
      <c r="B28" s="62"/>
      <c r="C28" s="29" t="s">
        <v>38</v>
      </c>
      <c r="D28" s="9">
        <v>5000</v>
      </c>
      <c r="E28" s="9">
        <f t="shared" si="1"/>
        <v>1666.6666666666667</v>
      </c>
      <c r="F28" s="9"/>
      <c r="G28" s="10">
        <f>SUM(F28/E28*100)</f>
        <v>0</v>
      </c>
      <c r="H28" s="11">
        <f>E28-F28</f>
        <v>1666.6666666666667</v>
      </c>
    </row>
    <row r="29" spans="1:8" x14ac:dyDescent="0.25">
      <c r="A29" s="61" t="s">
        <v>39</v>
      </c>
      <c r="B29" s="62"/>
      <c r="C29" s="29" t="s">
        <v>40</v>
      </c>
      <c r="D29" s="9">
        <v>564000</v>
      </c>
      <c r="E29" s="9">
        <f t="shared" si="1"/>
        <v>188000</v>
      </c>
      <c r="F29" s="9">
        <v>294040</v>
      </c>
      <c r="G29" s="10">
        <f>SUM(F29/E29*100)</f>
        <v>156.40425531914894</v>
      </c>
      <c r="H29" s="11">
        <f>E29-F29</f>
        <v>-106040</v>
      </c>
    </row>
    <row r="30" spans="1:8" x14ac:dyDescent="0.25">
      <c r="A30" s="61" t="s">
        <v>37</v>
      </c>
      <c r="B30" s="62"/>
      <c r="C30" s="29" t="s">
        <v>41</v>
      </c>
      <c r="D30" s="9">
        <v>136800</v>
      </c>
      <c r="E30" s="9">
        <f t="shared" si="1"/>
        <v>45600</v>
      </c>
      <c r="F30" s="9">
        <v>16274</v>
      </c>
      <c r="G30" s="10"/>
      <c r="H30" s="11">
        <f>E30-F30</f>
        <v>29326</v>
      </c>
    </row>
    <row r="31" spans="1:8" x14ac:dyDescent="0.25">
      <c r="A31" s="61" t="s">
        <v>42</v>
      </c>
      <c r="B31" s="62"/>
      <c r="C31" s="29" t="s">
        <v>43</v>
      </c>
      <c r="D31" s="9">
        <v>909069</v>
      </c>
      <c r="E31" s="9">
        <f t="shared" si="1"/>
        <v>303023</v>
      </c>
      <c r="F31" s="9">
        <v>254471</v>
      </c>
      <c r="G31" s="10">
        <f>SUM(F31/E31*100)</f>
        <v>83.977453856637936</v>
      </c>
      <c r="H31" s="11">
        <f t="shared" si="0"/>
        <v>48552</v>
      </c>
    </row>
    <row r="32" spans="1:8" x14ac:dyDescent="0.25">
      <c r="A32" s="61" t="s">
        <v>44</v>
      </c>
      <c r="B32" s="62"/>
      <c r="C32" s="29" t="s">
        <v>45</v>
      </c>
      <c r="D32" s="9">
        <v>159000</v>
      </c>
      <c r="E32" s="9">
        <f t="shared" si="1"/>
        <v>53000</v>
      </c>
      <c r="F32" s="9"/>
      <c r="G32" s="10">
        <f>SUM(F32/E32*100)</f>
        <v>0</v>
      </c>
      <c r="H32" s="11">
        <f>E32-F32</f>
        <v>53000</v>
      </c>
    </row>
    <row r="33" spans="1:8" ht="12.75" customHeight="1" x14ac:dyDescent="0.25">
      <c r="A33" s="59" t="s">
        <v>46</v>
      </c>
      <c r="B33" s="60"/>
      <c r="C33" s="23"/>
      <c r="D33" s="28">
        <f>SUM(D9:D32)</f>
        <v>3681904</v>
      </c>
      <c r="E33" s="9">
        <f t="shared" si="1"/>
        <v>1227301.3333333333</v>
      </c>
      <c r="F33" s="28">
        <f>SUM(F9:F32)</f>
        <v>1183298</v>
      </c>
      <c r="G33" s="10">
        <f>F33/E33*100</f>
        <v>96.414626780057276</v>
      </c>
      <c r="H33" s="11">
        <f t="shared" si="0"/>
        <v>44003.333333333256</v>
      </c>
    </row>
    <row r="34" spans="1:8" x14ac:dyDescent="0.25">
      <c r="A34" s="56" t="s">
        <v>47</v>
      </c>
      <c r="B34" s="57"/>
      <c r="C34" s="8"/>
      <c r="D34" s="34">
        <v>779200</v>
      </c>
      <c r="E34" s="9">
        <f t="shared" si="1"/>
        <v>259733.33333333334</v>
      </c>
      <c r="F34" s="34">
        <v>259724</v>
      </c>
      <c r="G34" s="10">
        <f>F34/E34*100</f>
        <v>99.996406570841884</v>
      </c>
      <c r="H34" s="11">
        <f t="shared" si="0"/>
        <v>9.3333333333430346</v>
      </c>
    </row>
    <row r="35" spans="1:8" x14ac:dyDescent="0.25">
      <c r="A35" s="77" t="s">
        <v>48</v>
      </c>
      <c r="B35" s="78"/>
      <c r="C35" s="35"/>
      <c r="D35" s="36">
        <v>982748</v>
      </c>
      <c r="E35" s="9">
        <f t="shared" si="1"/>
        <v>327582.66666666669</v>
      </c>
      <c r="F35" s="36">
        <v>331821</v>
      </c>
      <c r="G35" s="10">
        <f>F35/E35*100</f>
        <v>101.2938209998901</v>
      </c>
      <c r="H35" s="37">
        <f t="shared" si="0"/>
        <v>-4238.3333333333139</v>
      </c>
    </row>
    <row r="37" spans="1:8" ht="27" customHeight="1" x14ac:dyDescent="0.25">
      <c r="A37" s="81" t="s">
        <v>49</v>
      </c>
      <c r="B37" s="82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 x14ac:dyDescent="0.25">
      <c r="A38" s="38" t="s">
        <v>54</v>
      </c>
      <c r="B38" s="39"/>
      <c r="C38" s="28">
        <v>821200</v>
      </c>
      <c r="D38" s="34">
        <f>SUM(C38/12*4)</f>
        <v>273733.33333333331</v>
      </c>
      <c r="E38" s="28">
        <v>273733</v>
      </c>
      <c r="F38" s="28">
        <f t="shared" ref="F38:F43" si="3">SUM(E38/D38*100)</f>
        <v>99.999878226984904</v>
      </c>
      <c r="G38" s="40">
        <f>E38-D38</f>
        <v>-0.33333333331393078</v>
      </c>
      <c r="H38" s="41"/>
    </row>
    <row r="39" spans="1:8" ht="12.75" customHeight="1" x14ac:dyDescent="0.25">
      <c r="A39" s="77" t="s">
        <v>55</v>
      </c>
      <c r="B39" s="78"/>
      <c r="C39" s="28">
        <v>0</v>
      </c>
      <c r="D39" s="34">
        <f t="shared" ref="D39:D53" si="4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77" t="s">
        <v>56</v>
      </c>
      <c r="B40" s="78"/>
      <c r="C40" s="28">
        <v>84100</v>
      </c>
      <c r="D40" s="34">
        <f t="shared" si="4"/>
        <v>28033.333333333332</v>
      </c>
      <c r="E40" s="28">
        <v>42050</v>
      </c>
      <c r="F40" s="28">
        <f t="shared" si="3"/>
        <v>150</v>
      </c>
      <c r="G40" s="40">
        <f t="shared" ref="G40:G55" si="5">SUM(E40-D40)</f>
        <v>14016.666666666668</v>
      </c>
      <c r="H40" s="41"/>
    </row>
    <row r="41" spans="1:8" ht="12.75" customHeight="1" x14ac:dyDescent="0.25">
      <c r="A41" s="77" t="s">
        <v>57</v>
      </c>
      <c r="B41" s="78"/>
      <c r="C41" s="28">
        <v>564000</v>
      </c>
      <c r="D41" s="34">
        <f t="shared" si="4"/>
        <v>188000</v>
      </c>
      <c r="E41" s="28">
        <v>294040</v>
      </c>
      <c r="F41" s="28">
        <f t="shared" si="3"/>
        <v>156.40425531914894</v>
      </c>
      <c r="G41" s="40">
        <f>SUM(E41-D41)</f>
        <v>106040</v>
      </c>
      <c r="H41" s="41"/>
    </row>
    <row r="42" spans="1:8" ht="12.75" customHeight="1" x14ac:dyDescent="0.25">
      <c r="A42" s="77" t="s">
        <v>58</v>
      </c>
      <c r="B42" s="78"/>
      <c r="C42" s="28">
        <v>500000</v>
      </c>
      <c r="D42" s="34">
        <f t="shared" si="4"/>
        <v>166666.66666666666</v>
      </c>
      <c r="E42" s="28">
        <v>250000</v>
      </c>
      <c r="F42" s="28">
        <f t="shared" si="3"/>
        <v>150</v>
      </c>
      <c r="G42" s="40">
        <f t="shared" si="5"/>
        <v>83333.333333333343</v>
      </c>
      <c r="H42" s="41"/>
    </row>
    <row r="43" spans="1:8" ht="12.75" customHeight="1" x14ac:dyDescent="0.25">
      <c r="A43" s="77" t="s">
        <v>59</v>
      </c>
      <c r="B43" s="78"/>
      <c r="C43" s="28">
        <v>139400</v>
      </c>
      <c r="D43" s="34">
        <f t="shared" si="4"/>
        <v>46466.666666666664</v>
      </c>
      <c r="E43" s="28">
        <v>139400</v>
      </c>
      <c r="F43" s="28">
        <f t="shared" si="3"/>
        <v>300</v>
      </c>
      <c r="G43" s="40">
        <f>SUM(E43-D43)</f>
        <v>92933.333333333343</v>
      </c>
      <c r="H43" s="41"/>
    </row>
    <row r="44" spans="1:8" ht="12.75" customHeight="1" x14ac:dyDescent="0.25">
      <c r="A44" s="77" t="s">
        <v>74</v>
      </c>
      <c r="B44" s="78"/>
      <c r="C44" s="28">
        <v>359182</v>
      </c>
      <c r="D44" s="34">
        <f t="shared" si="4"/>
        <v>119727.33333333333</v>
      </c>
      <c r="E44" s="28">
        <v>0</v>
      </c>
      <c r="F44" s="28"/>
      <c r="G44" s="40">
        <f>SUM(E44-D44)</f>
        <v>-119727.33333333333</v>
      </c>
      <c r="H44" s="41"/>
    </row>
    <row r="45" spans="1:8" ht="12.75" customHeight="1" x14ac:dyDescent="0.25">
      <c r="A45" s="77" t="s">
        <v>60</v>
      </c>
      <c r="B45" s="7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56" t="s">
        <v>61</v>
      </c>
      <c r="B46" s="42"/>
      <c r="C46" s="34">
        <v>77700</v>
      </c>
      <c r="D46" s="34">
        <f t="shared" si="4"/>
        <v>25900</v>
      </c>
      <c r="E46" s="34">
        <v>19146</v>
      </c>
      <c r="F46" s="28">
        <f>E46/D46*100</f>
        <v>73.922779922779924</v>
      </c>
      <c r="G46" s="40">
        <f t="shared" si="5"/>
        <v>-6754</v>
      </c>
      <c r="H46" s="40"/>
    </row>
    <row r="47" spans="1:8" ht="12.75" customHeight="1" x14ac:dyDescent="0.25">
      <c r="A47" s="43" t="s">
        <v>62</v>
      </c>
      <c r="B47" s="43"/>
      <c r="C47" s="34">
        <v>30000</v>
      </c>
      <c r="D47" s="34">
        <f t="shared" si="4"/>
        <v>10000</v>
      </c>
      <c r="E47" s="34">
        <v>29004</v>
      </c>
      <c r="F47" s="28">
        <f>E47/D47*100</f>
        <v>290.03999999999996</v>
      </c>
      <c r="G47" s="40">
        <f t="shared" si="5"/>
        <v>19004</v>
      </c>
      <c r="H47" s="40"/>
    </row>
    <row r="48" spans="1:8" ht="12.75" customHeight="1" x14ac:dyDescent="0.25">
      <c r="A48" s="77" t="s">
        <v>63</v>
      </c>
      <c r="B48" s="78"/>
      <c r="C48" s="34">
        <v>40700</v>
      </c>
      <c r="D48" s="34">
        <f t="shared" si="4"/>
        <v>13566.666666666666</v>
      </c>
      <c r="E48" s="34">
        <v>2519</v>
      </c>
      <c r="F48" s="28">
        <f>E48/D48*100</f>
        <v>18.567567567567568</v>
      </c>
      <c r="G48" s="40">
        <f t="shared" si="5"/>
        <v>-11047.666666666666</v>
      </c>
      <c r="H48" s="40"/>
    </row>
    <row r="49" spans="1:8" x14ac:dyDescent="0.25">
      <c r="A49" s="77" t="s">
        <v>64</v>
      </c>
      <c r="B49" s="78"/>
      <c r="C49" s="34">
        <v>38800</v>
      </c>
      <c r="D49" s="34">
        <f t="shared" si="4"/>
        <v>12933.333333333334</v>
      </c>
      <c r="E49" s="34">
        <v>16500</v>
      </c>
      <c r="F49" s="28">
        <f>SUM(E49/D49*100)</f>
        <v>127.57731958762886</v>
      </c>
      <c r="G49" s="40">
        <f t="shared" si="5"/>
        <v>3566.6666666666661</v>
      </c>
      <c r="H49" s="40"/>
    </row>
    <row r="50" spans="1:8" ht="12.75" customHeight="1" x14ac:dyDescent="0.25">
      <c r="A50" s="77" t="s">
        <v>65</v>
      </c>
      <c r="B50" s="78"/>
      <c r="C50" s="34">
        <v>770000</v>
      </c>
      <c r="D50" s="34">
        <f t="shared" si="4"/>
        <v>256666.66666666666</v>
      </c>
      <c r="E50" s="34">
        <v>29896</v>
      </c>
      <c r="F50" s="28">
        <f>SUM(E50/D50*100)</f>
        <v>11.647792207792209</v>
      </c>
      <c r="G50" s="40">
        <f t="shared" si="5"/>
        <v>-226770.66666666666</v>
      </c>
      <c r="H50" s="40"/>
    </row>
    <row r="51" spans="1:8" ht="12.75" customHeight="1" x14ac:dyDescent="0.25">
      <c r="A51" s="77" t="s">
        <v>66</v>
      </c>
      <c r="B51" s="78"/>
      <c r="C51" s="34">
        <v>5300</v>
      </c>
      <c r="D51" s="34">
        <f t="shared" si="4"/>
        <v>1766.6666666666667</v>
      </c>
      <c r="E51" s="34">
        <v>1000</v>
      </c>
      <c r="F51" s="28"/>
      <c r="G51" s="40">
        <f t="shared" si="5"/>
        <v>-766.66666666666674</v>
      </c>
      <c r="H51" s="40"/>
    </row>
    <row r="52" spans="1:8" ht="12.75" customHeight="1" x14ac:dyDescent="0.25">
      <c r="A52" s="77" t="s">
        <v>67</v>
      </c>
      <c r="B52" s="78"/>
      <c r="C52" s="34">
        <v>4000</v>
      </c>
      <c r="D52" s="34">
        <f t="shared" si="4"/>
        <v>1333.3333333333333</v>
      </c>
      <c r="E52" s="34">
        <v>0</v>
      </c>
      <c r="F52" s="34">
        <f>SUM(E52/D52*100)</f>
        <v>0</v>
      </c>
      <c r="G52" s="40">
        <f t="shared" ref="G52" si="6">SUM(E52-D52)</f>
        <v>-1333.3333333333333</v>
      </c>
      <c r="H52" s="40"/>
    </row>
    <row r="53" spans="1:8" ht="12.75" customHeight="1" x14ac:dyDescent="0.25">
      <c r="A53" s="77" t="s">
        <v>73</v>
      </c>
      <c r="B53" s="78"/>
      <c r="C53" s="34">
        <v>33722</v>
      </c>
      <c r="D53" s="34">
        <f t="shared" si="4"/>
        <v>11240.666666666666</v>
      </c>
      <c r="E53" s="34">
        <v>384459</v>
      </c>
      <c r="F53" s="34"/>
      <c r="G53" s="40">
        <f t="shared" si="5"/>
        <v>373218.33333333331</v>
      </c>
      <c r="H53" s="40"/>
    </row>
    <row r="54" spans="1:8" x14ac:dyDescent="0.25">
      <c r="A54" s="77" t="s">
        <v>68</v>
      </c>
      <c r="B54" s="78"/>
      <c r="C54" s="34">
        <f>SUM(C46:C53)</f>
        <v>1000222</v>
      </c>
      <c r="D54" s="34">
        <f>SUM(D46:D53)</f>
        <v>333407.33333333331</v>
      </c>
      <c r="E54" s="34">
        <f>SUM(E46:E53)</f>
        <v>482524</v>
      </c>
      <c r="F54" s="44">
        <f>SUM(E54/D54*100)</f>
        <v>144.72507103423041</v>
      </c>
      <c r="G54" s="40">
        <f t="shared" si="5"/>
        <v>149116.66666666669</v>
      </c>
      <c r="H54" s="40"/>
    </row>
    <row r="55" spans="1:8" x14ac:dyDescent="0.25">
      <c r="A55" s="45" t="s">
        <v>69</v>
      </c>
      <c r="B55" s="46"/>
      <c r="C55" s="34">
        <f>SUM(C38,C54,C40,C41,C42,C43,C39,C45,C44)</f>
        <v>3468104</v>
      </c>
      <c r="D55" s="34">
        <f>SUM(D38+D39+D40+D41+D42+D54+D43+D44+D45)</f>
        <v>1156034.6666666665</v>
      </c>
      <c r="E55" s="34">
        <f>SUM(E38+E39+E40+E41+E42+E54+E43+E44+E45)</f>
        <v>1481747</v>
      </c>
      <c r="F55" s="34">
        <f>E55/D55*100</f>
        <v>128.17496245787325</v>
      </c>
      <c r="G55" s="40">
        <f t="shared" si="5"/>
        <v>325712.33333333349</v>
      </c>
      <c r="H55" s="40"/>
    </row>
    <row r="57" spans="1:8" ht="12.75" customHeight="1" x14ac:dyDescent="0.25"/>
  </sheetData>
  <mergeCells count="23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50:B50"/>
    <mergeCell ref="A51:B51"/>
    <mergeCell ref="A52:B52"/>
    <mergeCell ref="A53:B53"/>
    <mergeCell ref="A54:B5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D38" sqref="D38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79" t="s">
        <v>1</v>
      </c>
      <c r="C4" s="79"/>
      <c r="D4" s="79"/>
      <c r="E4" s="79"/>
      <c r="F4" s="79"/>
      <c r="G4" s="79"/>
      <c r="H4" s="79"/>
    </row>
    <row r="5" spans="1:14" x14ac:dyDescent="0.25">
      <c r="B5" s="79" t="s">
        <v>2</v>
      </c>
      <c r="C5" s="79"/>
      <c r="D5" s="79"/>
      <c r="E5" s="79"/>
      <c r="F5" s="79"/>
    </row>
    <row r="6" spans="1:14" x14ac:dyDescent="0.25">
      <c r="C6" s="80" t="s">
        <v>75</v>
      </c>
      <c r="D6" s="80"/>
      <c r="E6" s="80"/>
      <c r="F6" s="80"/>
    </row>
    <row r="7" spans="1:14" x14ac:dyDescent="0.25">
      <c r="A7" s="2"/>
      <c r="B7" s="2"/>
    </row>
    <row r="8" spans="1:14" ht="45.75" customHeight="1" x14ac:dyDescent="0.25">
      <c r="A8" s="81" t="s">
        <v>4</v>
      </c>
      <c r="B8" s="82"/>
      <c r="C8" s="65" t="s">
        <v>5</v>
      </c>
      <c r="D8" s="4" t="s">
        <v>6</v>
      </c>
      <c r="E8" s="4" t="s">
        <v>80</v>
      </c>
      <c r="F8" s="4" t="s">
        <v>81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SUM(D9/12*5)</f>
        <v>425166.66666666663</v>
      </c>
      <c r="F9" s="9">
        <v>448878</v>
      </c>
      <c r="G9" s="10">
        <f>F9/E9*100</f>
        <v>105.57695021560174</v>
      </c>
      <c r="H9" s="11">
        <f t="shared" ref="H9:H35" si="0">E9-F9</f>
        <v>-23711.333333333372</v>
      </c>
    </row>
    <row r="10" spans="1:14" x14ac:dyDescent="0.25">
      <c r="A10" s="68" t="s">
        <v>12</v>
      </c>
      <c r="B10" s="69"/>
      <c r="C10" s="8">
        <v>213</v>
      </c>
      <c r="D10" s="9">
        <v>308100</v>
      </c>
      <c r="E10" s="9">
        <f t="shared" ref="E10:E35" si="1">SUM(D10/12*5)</f>
        <v>128375</v>
      </c>
      <c r="F10" s="9">
        <v>141349</v>
      </c>
      <c r="G10" s="10">
        <f>F10/E10*100</f>
        <v>110.10632911392403</v>
      </c>
      <c r="H10" s="11">
        <f t="shared" si="0"/>
        <v>-12974</v>
      </c>
    </row>
    <row r="11" spans="1:14" x14ac:dyDescent="0.25">
      <c r="A11" s="68" t="s">
        <v>13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17500</v>
      </c>
      <c r="F12" s="17">
        <v>11982</v>
      </c>
      <c r="G12" s="10">
        <f>F12/E12*100</f>
        <v>68.468571428571423</v>
      </c>
      <c r="H12" s="11">
        <f t="shared" si="0"/>
        <v>5518</v>
      </c>
    </row>
    <row r="13" spans="1:14" x14ac:dyDescent="0.25">
      <c r="A13" s="18" t="s">
        <v>15</v>
      </c>
      <c r="B13" s="18"/>
      <c r="C13" s="19" t="s">
        <v>16</v>
      </c>
      <c r="D13" s="9">
        <v>1300</v>
      </c>
      <c r="E13" s="9">
        <f t="shared" si="1"/>
        <v>541.66666666666663</v>
      </c>
      <c r="F13" s="9"/>
      <c r="G13" s="20"/>
      <c r="H13" s="11">
        <f t="shared" si="0"/>
        <v>541.66666666666663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1000</v>
      </c>
      <c r="F14" s="9">
        <v>900</v>
      </c>
      <c r="G14" s="20"/>
      <c r="H14" s="11">
        <f>E14-F14</f>
        <v>100</v>
      </c>
    </row>
    <row r="15" spans="1:14" x14ac:dyDescent="0.25">
      <c r="A15" s="68" t="s">
        <v>19</v>
      </c>
      <c r="B15" s="69"/>
      <c r="C15" s="19" t="s">
        <v>20</v>
      </c>
      <c r="D15" s="9">
        <v>45100</v>
      </c>
      <c r="E15" s="9">
        <f t="shared" si="1"/>
        <v>18791.666666666668</v>
      </c>
      <c r="F15" s="9">
        <v>34950</v>
      </c>
      <c r="G15" s="10">
        <f t="shared" ref="G15:G21" si="2">F15/E15*100</f>
        <v>185.98669623059865</v>
      </c>
      <c r="H15" s="11">
        <f t="shared" si="0"/>
        <v>-16158.333333333332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28750</v>
      </c>
      <c r="F16" s="9">
        <v>30705</v>
      </c>
      <c r="G16" s="10">
        <f t="shared" si="2"/>
        <v>106.80000000000001</v>
      </c>
      <c r="H16" s="11">
        <f>E16-F16</f>
        <v>-1955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252.91666666666669</v>
      </c>
      <c r="F17" s="9">
        <v>0</v>
      </c>
      <c r="G17" s="10">
        <f t="shared" si="2"/>
        <v>0</v>
      </c>
      <c r="H17" s="11">
        <f>E17-F17</f>
        <v>252.91666666666669</v>
      </c>
    </row>
    <row r="18" spans="1:8" x14ac:dyDescent="0.25">
      <c r="A18" s="21" t="s">
        <v>23</v>
      </c>
      <c r="B18" s="22"/>
      <c r="C18" s="23">
        <v>225</v>
      </c>
      <c r="D18" s="24">
        <v>74576</v>
      </c>
      <c r="E18" s="9">
        <f t="shared" si="1"/>
        <v>31073.333333333336</v>
      </c>
      <c r="F18" s="24">
        <v>18967</v>
      </c>
      <c r="G18" s="10">
        <f t="shared" si="2"/>
        <v>61.039476507187295</v>
      </c>
      <c r="H18" s="11">
        <f>E18-F18</f>
        <v>12106.333333333336</v>
      </c>
    </row>
    <row r="19" spans="1:8" x14ac:dyDescent="0.25">
      <c r="A19" s="21" t="s">
        <v>24</v>
      </c>
      <c r="B19" s="22"/>
      <c r="C19" s="23">
        <v>226</v>
      </c>
      <c r="D19" s="24">
        <v>18943</v>
      </c>
      <c r="E19" s="9">
        <f t="shared" si="1"/>
        <v>7892.9166666666661</v>
      </c>
      <c r="F19" s="24">
        <v>7753</v>
      </c>
      <c r="G19" s="10">
        <f t="shared" si="2"/>
        <v>98.227313519505898</v>
      </c>
      <c r="H19" s="11">
        <f t="shared" si="0"/>
        <v>139.91666666666606</v>
      </c>
    </row>
    <row r="20" spans="1:8" x14ac:dyDescent="0.25">
      <c r="A20" s="21" t="s">
        <v>25</v>
      </c>
      <c r="B20" s="22"/>
      <c r="C20" s="18">
        <v>227</v>
      </c>
      <c r="D20" s="9">
        <v>4100</v>
      </c>
      <c r="E20" s="9">
        <f t="shared" si="1"/>
        <v>1708.3333333333335</v>
      </c>
      <c r="F20" s="9">
        <v>3056</v>
      </c>
      <c r="G20" s="10">
        <f t="shared" si="2"/>
        <v>178.88780487804877</v>
      </c>
      <c r="H20" s="11">
        <f>E20-F20</f>
        <v>-1347.6666666666665</v>
      </c>
    </row>
    <row r="21" spans="1:8" x14ac:dyDescent="0.25">
      <c r="A21" s="68" t="s">
        <v>26</v>
      </c>
      <c r="B21" s="69"/>
      <c r="C21" s="25">
        <v>312</v>
      </c>
      <c r="D21" s="9">
        <v>30000</v>
      </c>
      <c r="E21" s="9">
        <f t="shared" si="1"/>
        <v>12500</v>
      </c>
      <c r="F21" s="9">
        <v>2090</v>
      </c>
      <c r="G21" s="10">
        <f t="shared" si="2"/>
        <v>16.72</v>
      </c>
      <c r="H21" s="11">
        <f t="shared" si="0"/>
        <v>10410</v>
      </c>
    </row>
    <row r="22" spans="1:8" ht="12" customHeight="1" x14ac:dyDescent="0.25">
      <c r="A22" s="83" t="s">
        <v>27</v>
      </c>
      <c r="B22" s="84"/>
      <c r="C22" s="25" t="s">
        <v>28</v>
      </c>
      <c r="D22" s="26">
        <v>64865</v>
      </c>
      <c r="E22" s="9">
        <f t="shared" si="1"/>
        <v>27027.083333333336</v>
      </c>
      <c r="F22" s="26">
        <v>33874</v>
      </c>
      <c r="G22" s="10">
        <f>SUM(F22/E22*100)</f>
        <v>125.33353888846064</v>
      </c>
      <c r="H22" s="11">
        <f t="shared" si="0"/>
        <v>-6846.9166666666642</v>
      </c>
    </row>
    <row r="23" spans="1:8" x14ac:dyDescent="0.25">
      <c r="A23" s="6" t="s">
        <v>29</v>
      </c>
      <c r="B23" s="7"/>
      <c r="C23" s="25">
        <v>346</v>
      </c>
      <c r="D23" s="26">
        <v>37635</v>
      </c>
      <c r="E23" s="9">
        <f t="shared" si="1"/>
        <v>15681.25</v>
      </c>
      <c r="F23" s="26">
        <v>8080</v>
      </c>
      <c r="G23" s="10">
        <f>F23/E23*100</f>
        <v>51.526504583499403</v>
      </c>
      <c r="H23" s="11">
        <f t="shared" si="0"/>
        <v>7601.25</v>
      </c>
    </row>
    <row r="24" spans="1:8" ht="12" customHeight="1" x14ac:dyDescent="0.25">
      <c r="A24" s="83" t="s">
        <v>30</v>
      </c>
      <c r="B24" s="84"/>
      <c r="C24" s="25">
        <v>291</v>
      </c>
      <c r="D24" s="26">
        <v>42922</v>
      </c>
      <c r="E24" s="9">
        <f t="shared" si="1"/>
        <v>17884.166666666668</v>
      </c>
      <c r="F24" s="26">
        <v>35756</v>
      </c>
      <c r="G24" s="10">
        <f>SUM(F24/E24*100)</f>
        <v>199.93103769628627</v>
      </c>
      <c r="H24" s="11">
        <f>E24-F24</f>
        <v>-17871.833333333332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1666.6666666666665</v>
      </c>
      <c r="F25" s="28"/>
      <c r="G25" s="10"/>
      <c r="H25" s="11">
        <f>E25-F25</f>
        <v>1666.6666666666665</v>
      </c>
    </row>
    <row r="26" spans="1:8" x14ac:dyDescent="0.25">
      <c r="A26" s="21" t="s">
        <v>33</v>
      </c>
      <c r="B26" s="22"/>
      <c r="C26" s="27" t="s">
        <v>34</v>
      </c>
      <c r="D26" s="28">
        <v>84100</v>
      </c>
      <c r="E26" s="9">
        <f t="shared" si="1"/>
        <v>35041.666666666664</v>
      </c>
      <c r="F26" s="28">
        <v>33531</v>
      </c>
      <c r="G26" s="10">
        <f>F26/E26*100</f>
        <v>95.688941736028539</v>
      </c>
      <c r="H26" s="11">
        <f t="shared" si="0"/>
        <v>1510.6666666666642</v>
      </c>
    </row>
    <row r="27" spans="1:8" x14ac:dyDescent="0.25">
      <c r="A27" s="85" t="s">
        <v>35</v>
      </c>
      <c r="B27" s="86"/>
      <c r="C27" s="27" t="s">
        <v>36</v>
      </c>
      <c r="D27" s="28">
        <v>57987</v>
      </c>
      <c r="E27" s="9">
        <f t="shared" si="1"/>
        <v>24161.25</v>
      </c>
      <c r="F27" s="28">
        <v>4323</v>
      </c>
      <c r="G27" s="10">
        <v>0</v>
      </c>
      <c r="H27" s="11">
        <f t="shared" si="0"/>
        <v>19838.25</v>
      </c>
    </row>
    <row r="28" spans="1:8" x14ac:dyDescent="0.25">
      <c r="A28" s="68" t="s">
        <v>37</v>
      </c>
      <c r="B28" s="69"/>
      <c r="C28" s="29" t="s">
        <v>38</v>
      </c>
      <c r="D28" s="9">
        <v>5000</v>
      </c>
      <c r="E28" s="9">
        <f t="shared" si="1"/>
        <v>2083.3333333333335</v>
      </c>
      <c r="F28" s="9"/>
      <c r="G28" s="10">
        <f>SUM(F28/E28*100)</f>
        <v>0</v>
      </c>
      <c r="H28" s="11">
        <f>E28-F28</f>
        <v>2083.3333333333335</v>
      </c>
    </row>
    <row r="29" spans="1:8" x14ac:dyDescent="0.25">
      <c r="A29" s="68" t="s">
        <v>39</v>
      </c>
      <c r="B29" s="69"/>
      <c r="C29" s="29" t="s">
        <v>40</v>
      </c>
      <c r="D29" s="9">
        <v>564000</v>
      </c>
      <c r="E29" s="9">
        <f t="shared" si="1"/>
        <v>235000</v>
      </c>
      <c r="F29" s="9">
        <v>294040</v>
      </c>
      <c r="G29" s="10">
        <f>SUM(F29/E29*100)</f>
        <v>125.12340425531916</v>
      </c>
      <c r="H29" s="11">
        <f>E29-F29</f>
        <v>-59040</v>
      </c>
    </row>
    <row r="30" spans="1:8" x14ac:dyDescent="0.25">
      <c r="A30" s="68" t="s">
        <v>37</v>
      </c>
      <c r="B30" s="69"/>
      <c r="C30" s="29" t="s">
        <v>41</v>
      </c>
      <c r="D30" s="9">
        <v>136800</v>
      </c>
      <c r="E30" s="9">
        <f t="shared" si="1"/>
        <v>57000</v>
      </c>
      <c r="F30" s="9">
        <v>16274</v>
      </c>
      <c r="G30" s="10"/>
      <c r="H30" s="11">
        <f>E30-F30</f>
        <v>40726</v>
      </c>
    </row>
    <row r="31" spans="1:8" x14ac:dyDescent="0.25">
      <c r="A31" s="68" t="s">
        <v>42</v>
      </c>
      <c r="B31" s="69"/>
      <c r="C31" s="29" t="s">
        <v>43</v>
      </c>
      <c r="D31" s="9">
        <v>909069</v>
      </c>
      <c r="E31" s="9">
        <f t="shared" si="1"/>
        <v>378778.75</v>
      </c>
      <c r="F31" s="9">
        <v>285871</v>
      </c>
      <c r="G31" s="10">
        <f>SUM(F31/E31*100)</f>
        <v>75.471762869485161</v>
      </c>
      <c r="H31" s="11">
        <f t="shared" si="0"/>
        <v>92907.75</v>
      </c>
    </row>
    <row r="32" spans="1:8" x14ac:dyDescent="0.25">
      <c r="A32" s="68" t="s">
        <v>44</v>
      </c>
      <c r="B32" s="69"/>
      <c r="C32" s="29" t="s">
        <v>45</v>
      </c>
      <c r="D32" s="9">
        <v>159000</v>
      </c>
      <c r="E32" s="9">
        <f t="shared" si="1"/>
        <v>66250</v>
      </c>
      <c r="F32" s="9"/>
      <c r="G32" s="10">
        <f>SUM(F32/E32*100)</f>
        <v>0</v>
      </c>
      <c r="H32" s="11">
        <f>E32-F32</f>
        <v>66250</v>
      </c>
    </row>
    <row r="33" spans="1:8" ht="12.75" customHeight="1" x14ac:dyDescent="0.25">
      <c r="A33" s="66" t="s">
        <v>46</v>
      </c>
      <c r="B33" s="67"/>
      <c r="C33" s="23"/>
      <c r="D33" s="28">
        <f>SUM(D9:D32)</f>
        <v>3681904</v>
      </c>
      <c r="E33" s="9">
        <f t="shared" si="1"/>
        <v>1534126.6666666665</v>
      </c>
      <c r="F33" s="28">
        <f>SUM(F9:F32)</f>
        <v>1412379</v>
      </c>
      <c r="G33" s="10">
        <f>F33/E33*100</f>
        <v>92.064040778901358</v>
      </c>
      <c r="H33" s="11">
        <f t="shared" si="0"/>
        <v>121747.66666666651</v>
      </c>
    </row>
    <row r="34" spans="1:8" x14ac:dyDescent="0.25">
      <c r="A34" s="63" t="s">
        <v>47</v>
      </c>
      <c r="B34" s="64"/>
      <c r="C34" s="8"/>
      <c r="D34" s="34">
        <v>779200</v>
      </c>
      <c r="E34" s="9">
        <f t="shared" si="1"/>
        <v>324666.66666666669</v>
      </c>
      <c r="F34" s="34">
        <v>346300</v>
      </c>
      <c r="G34" s="10">
        <f>F34/E34*100</f>
        <v>106.66324435318275</v>
      </c>
      <c r="H34" s="11">
        <f t="shared" si="0"/>
        <v>-21633.333333333314</v>
      </c>
    </row>
    <row r="35" spans="1:8" x14ac:dyDescent="0.25">
      <c r="A35" s="77" t="s">
        <v>48</v>
      </c>
      <c r="B35" s="78"/>
      <c r="C35" s="35"/>
      <c r="D35" s="36">
        <v>952706</v>
      </c>
      <c r="E35" s="9">
        <f t="shared" si="1"/>
        <v>396960.83333333337</v>
      </c>
      <c r="F35" s="36">
        <v>432040</v>
      </c>
      <c r="G35" s="10">
        <f>F35/E35*100</f>
        <v>108.83693395444134</v>
      </c>
      <c r="H35" s="37">
        <f t="shared" si="0"/>
        <v>-35079.166666666628</v>
      </c>
    </row>
    <row r="37" spans="1:8" ht="27" customHeight="1" x14ac:dyDescent="0.25">
      <c r="A37" s="81" t="s">
        <v>49</v>
      </c>
      <c r="B37" s="82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 x14ac:dyDescent="0.25">
      <c r="A38" s="38" t="s">
        <v>54</v>
      </c>
      <c r="B38" s="39"/>
      <c r="C38" s="28">
        <v>821200</v>
      </c>
      <c r="D38" s="34">
        <f>SUM(C38/12*5)</f>
        <v>342166.66666666663</v>
      </c>
      <c r="E38" s="28">
        <v>342167</v>
      </c>
      <c r="F38" s="28">
        <f t="shared" ref="F38:F43" si="3">SUM(E38/D38*100)</f>
        <v>100.0000974184121</v>
      </c>
      <c r="G38" s="40">
        <f>E38-D38</f>
        <v>0.33333333337213844</v>
      </c>
      <c r="H38" s="41"/>
    </row>
    <row r="39" spans="1:8" ht="12.75" customHeight="1" x14ac:dyDescent="0.25">
      <c r="A39" s="77" t="s">
        <v>55</v>
      </c>
      <c r="B39" s="78"/>
      <c r="C39" s="28">
        <v>0</v>
      </c>
      <c r="D39" s="34">
        <f t="shared" ref="D39:D53" si="4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77" t="s">
        <v>56</v>
      </c>
      <c r="B40" s="78"/>
      <c r="C40" s="28">
        <v>84100</v>
      </c>
      <c r="D40" s="34">
        <f t="shared" si="4"/>
        <v>35041.666666666664</v>
      </c>
      <c r="E40" s="28">
        <v>42050</v>
      </c>
      <c r="F40" s="28">
        <f t="shared" si="3"/>
        <v>120.00000000000001</v>
      </c>
      <c r="G40" s="40">
        <f t="shared" ref="G40:G55" si="5">SUM(E40-D40)</f>
        <v>7008.3333333333358</v>
      </c>
      <c r="H40" s="41"/>
    </row>
    <row r="41" spans="1:8" ht="12.75" customHeight="1" x14ac:dyDescent="0.25">
      <c r="A41" s="77" t="s">
        <v>57</v>
      </c>
      <c r="B41" s="78"/>
      <c r="C41" s="28">
        <v>564000</v>
      </c>
      <c r="D41" s="34">
        <f t="shared" si="4"/>
        <v>235000</v>
      </c>
      <c r="E41" s="28">
        <v>294040</v>
      </c>
      <c r="F41" s="28">
        <f t="shared" si="3"/>
        <v>125.12340425531916</v>
      </c>
      <c r="G41" s="40">
        <f>SUM(E41-D41)</f>
        <v>59040</v>
      </c>
      <c r="H41" s="41"/>
    </row>
    <row r="42" spans="1:8" ht="12.75" customHeight="1" x14ac:dyDescent="0.25">
      <c r="A42" s="77" t="s">
        <v>58</v>
      </c>
      <c r="B42" s="78"/>
      <c r="C42" s="28">
        <v>500000</v>
      </c>
      <c r="D42" s="34">
        <f t="shared" si="4"/>
        <v>208333.33333333331</v>
      </c>
      <c r="E42" s="28">
        <v>250000</v>
      </c>
      <c r="F42" s="28">
        <f t="shared" si="3"/>
        <v>120.00000000000001</v>
      </c>
      <c r="G42" s="40">
        <f t="shared" si="5"/>
        <v>41666.666666666686</v>
      </c>
      <c r="H42" s="41"/>
    </row>
    <row r="43" spans="1:8" ht="12.75" customHeight="1" x14ac:dyDescent="0.25">
      <c r="A43" s="77" t="s">
        <v>59</v>
      </c>
      <c r="B43" s="78"/>
      <c r="C43" s="28">
        <v>139400</v>
      </c>
      <c r="D43" s="34">
        <f t="shared" si="4"/>
        <v>58083.333333333328</v>
      </c>
      <c r="E43" s="28">
        <v>139400</v>
      </c>
      <c r="F43" s="28">
        <f t="shared" si="3"/>
        <v>240.00000000000003</v>
      </c>
      <c r="G43" s="40">
        <f>SUM(E43-D43)</f>
        <v>81316.666666666672</v>
      </c>
      <c r="H43" s="41"/>
    </row>
    <row r="44" spans="1:8" ht="12.75" customHeight="1" x14ac:dyDescent="0.25">
      <c r="A44" s="77" t="s">
        <v>74</v>
      </c>
      <c r="B44" s="78"/>
      <c r="C44" s="28">
        <v>359182</v>
      </c>
      <c r="D44" s="34">
        <f t="shared" si="4"/>
        <v>149659.16666666666</v>
      </c>
      <c r="E44" s="28">
        <v>0</v>
      </c>
      <c r="F44" s="28"/>
      <c r="G44" s="40">
        <f>SUM(E44-D44)</f>
        <v>-149659.16666666666</v>
      </c>
      <c r="H44" s="41"/>
    </row>
    <row r="45" spans="1:8" ht="12.75" customHeight="1" x14ac:dyDescent="0.25">
      <c r="A45" s="77" t="s">
        <v>60</v>
      </c>
      <c r="B45" s="78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63" t="s">
        <v>61</v>
      </c>
      <c r="B46" s="42"/>
      <c r="C46" s="34">
        <v>77700</v>
      </c>
      <c r="D46" s="34">
        <f t="shared" si="4"/>
        <v>32375</v>
      </c>
      <c r="E46" s="34">
        <v>28695</v>
      </c>
      <c r="F46" s="28">
        <f>E46/D46*100</f>
        <v>88.633204633204627</v>
      </c>
      <c r="G46" s="40">
        <f t="shared" si="5"/>
        <v>-3680</v>
      </c>
      <c r="H46" s="40"/>
    </row>
    <row r="47" spans="1:8" ht="12.75" customHeight="1" x14ac:dyDescent="0.25">
      <c r="A47" s="43" t="s">
        <v>62</v>
      </c>
      <c r="B47" s="43"/>
      <c r="C47" s="34">
        <v>30000</v>
      </c>
      <c r="D47" s="34">
        <f t="shared" si="4"/>
        <v>12500</v>
      </c>
      <c r="E47" s="34">
        <v>29004</v>
      </c>
      <c r="F47" s="28">
        <f>E47/D47*100</f>
        <v>232.03200000000001</v>
      </c>
      <c r="G47" s="40">
        <f t="shared" si="5"/>
        <v>16504</v>
      </c>
      <c r="H47" s="40"/>
    </row>
    <row r="48" spans="1:8" ht="12.75" customHeight="1" x14ac:dyDescent="0.25">
      <c r="A48" s="77" t="s">
        <v>63</v>
      </c>
      <c r="B48" s="78"/>
      <c r="C48" s="34">
        <v>40700</v>
      </c>
      <c r="D48" s="34">
        <f t="shared" si="4"/>
        <v>16958.333333333332</v>
      </c>
      <c r="E48" s="34">
        <v>2519</v>
      </c>
      <c r="F48" s="28">
        <f>E48/D48*100</f>
        <v>14.854054054054055</v>
      </c>
      <c r="G48" s="40">
        <f t="shared" si="5"/>
        <v>-14439.333333333332</v>
      </c>
      <c r="H48" s="40"/>
    </row>
    <row r="49" spans="1:8" x14ac:dyDescent="0.25">
      <c r="A49" s="77" t="s">
        <v>64</v>
      </c>
      <c r="B49" s="78"/>
      <c r="C49" s="34">
        <v>38800</v>
      </c>
      <c r="D49" s="34">
        <f t="shared" si="4"/>
        <v>16166.666666666668</v>
      </c>
      <c r="E49" s="34">
        <v>16500</v>
      </c>
      <c r="F49" s="28">
        <f>SUM(E49/D49*100)</f>
        <v>102.06185567010309</v>
      </c>
      <c r="G49" s="40">
        <f t="shared" si="5"/>
        <v>333.33333333333212</v>
      </c>
      <c r="H49" s="40"/>
    </row>
    <row r="50" spans="1:8" ht="12.75" customHeight="1" x14ac:dyDescent="0.25">
      <c r="A50" s="77" t="s">
        <v>65</v>
      </c>
      <c r="B50" s="78"/>
      <c r="C50" s="34">
        <v>770000</v>
      </c>
      <c r="D50" s="34">
        <f t="shared" si="4"/>
        <v>320833.33333333331</v>
      </c>
      <c r="E50" s="34">
        <v>30544</v>
      </c>
      <c r="F50" s="28">
        <f>SUM(E50/D50*100)</f>
        <v>9.5202077922077919</v>
      </c>
      <c r="G50" s="40">
        <f t="shared" si="5"/>
        <v>-290289.33333333331</v>
      </c>
      <c r="H50" s="40"/>
    </row>
    <row r="51" spans="1:8" ht="12.75" customHeight="1" x14ac:dyDescent="0.25">
      <c r="A51" s="77" t="s">
        <v>66</v>
      </c>
      <c r="B51" s="78"/>
      <c r="C51" s="34">
        <v>5300</v>
      </c>
      <c r="D51" s="34">
        <f t="shared" si="4"/>
        <v>2208.3333333333335</v>
      </c>
      <c r="E51" s="34">
        <v>1200</v>
      </c>
      <c r="F51" s="28"/>
      <c r="G51" s="40">
        <f t="shared" si="5"/>
        <v>-1008.3333333333335</v>
      </c>
      <c r="H51" s="40"/>
    </row>
    <row r="52" spans="1:8" ht="12.75" customHeight="1" x14ac:dyDescent="0.25">
      <c r="A52" s="77" t="s">
        <v>67</v>
      </c>
      <c r="B52" s="78"/>
      <c r="C52" s="34">
        <v>4000</v>
      </c>
      <c r="D52" s="34">
        <f t="shared" si="4"/>
        <v>1666.6666666666665</v>
      </c>
      <c r="E52" s="34">
        <v>0</v>
      </c>
      <c r="F52" s="34">
        <f>SUM(E52/D52*100)</f>
        <v>0</v>
      </c>
      <c r="G52" s="40">
        <f t="shared" ref="G52" si="6">SUM(E52-D52)</f>
        <v>-1666.6666666666665</v>
      </c>
      <c r="H52" s="40"/>
    </row>
    <row r="53" spans="1:8" ht="12.75" customHeight="1" x14ac:dyDescent="0.25">
      <c r="A53" s="77" t="s">
        <v>73</v>
      </c>
      <c r="B53" s="78"/>
      <c r="C53" s="34">
        <v>33722</v>
      </c>
      <c r="D53" s="34">
        <f t="shared" si="4"/>
        <v>14050.833333333332</v>
      </c>
      <c r="E53" s="34">
        <v>384459</v>
      </c>
      <c r="F53" s="34"/>
      <c r="G53" s="40">
        <f t="shared" si="5"/>
        <v>370408.16666666669</v>
      </c>
      <c r="H53" s="40"/>
    </row>
    <row r="54" spans="1:8" x14ac:dyDescent="0.25">
      <c r="A54" s="77" t="s">
        <v>68</v>
      </c>
      <c r="B54" s="78"/>
      <c r="C54" s="34">
        <f>SUM(C46:C53)</f>
        <v>1000222</v>
      </c>
      <c r="D54" s="34">
        <f>SUM(D46:D53)</f>
        <v>416759.16666666663</v>
      </c>
      <c r="E54" s="34">
        <f>SUM(E46:E53)</f>
        <v>492921</v>
      </c>
      <c r="F54" s="44">
        <f>SUM(E54/D54*100)</f>
        <v>118.27478299817442</v>
      </c>
      <c r="G54" s="40">
        <f t="shared" si="5"/>
        <v>76161.833333333372</v>
      </c>
      <c r="H54" s="40"/>
    </row>
    <row r="55" spans="1:8" x14ac:dyDescent="0.25">
      <c r="A55" s="45" t="s">
        <v>69</v>
      </c>
      <c r="B55" s="46"/>
      <c r="C55" s="34">
        <f>SUM(C38,C54,C40,C41,C42,C43,C39,C45,C44)</f>
        <v>3468104</v>
      </c>
      <c r="D55" s="34">
        <f>SUM(D38+D39+D40+D41+D42+D54+D43+D44+D45)</f>
        <v>1445043.333333333</v>
      </c>
      <c r="E55" s="34">
        <f>SUM(E38+E39+E40+E41+E42+E54+E43+E44+E45)</f>
        <v>1560578</v>
      </c>
      <c r="F55" s="34">
        <f>E55/D55*100</f>
        <v>107.99523889710345</v>
      </c>
      <c r="G55" s="40">
        <f t="shared" si="5"/>
        <v>115534.66666666698</v>
      </c>
      <c r="H55" s="40"/>
    </row>
    <row r="57" spans="1:8" ht="12.75" customHeight="1" x14ac:dyDescent="0.25"/>
  </sheetData>
  <mergeCells count="23">
    <mergeCell ref="A50:B50"/>
    <mergeCell ref="A51:B51"/>
    <mergeCell ref="A52:B52"/>
    <mergeCell ref="A53:B53"/>
    <mergeCell ref="A54:B54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F37" sqref="F37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79" t="s">
        <v>1</v>
      </c>
      <c r="C4" s="79"/>
      <c r="D4" s="79"/>
      <c r="E4" s="79"/>
      <c r="F4" s="79"/>
      <c r="G4" s="79"/>
      <c r="H4" s="79"/>
    </row>
    <row r="5" spans="1:14" x14ac:dyDescent="0.25">
      <c r="B5" s="79" t="s">
        <v>2</v>
      </c>
      <c r="C5" s="79"/>
      <c r="D5" s="79"/>
      <c r="E5" s="79"/>
      <c r="F5" s="79"/>
    </row>
    <row r="6" spans="1:14" x14ac:dyDescent="0.25">
      <c r="C6" s="80" t="s">
        <v>82</v>
      </c>
      <c r="D6" s="80"/>
      <c r="E6" s="80"/>
      <c r="F6" s="80"/>
    </row>
    <row r="7" spans="1:14" x14ac:dyDescent="0.25">
      <c r="A7" s="2"/>
      <c r="B7" s="2"/>
    </row>
    <row r="8" spans="1:14" ht="45.75" customHeight="1" x14ac:dyDescent="0.25">
      <c r="A8" s="81" t="s">
        <v>4</v>
      </c>
      <c r="B8" s="82"/>
      <c r="C8" s="72" t="s">
        <v>5</v>
      </c>
      <c r="D8" s="4" t="s">
        <v>6</v>
      </c>
      <c r="E8" s="4" t="s">
        <v>83</v>
      </c>
      <c r="F8" s="4" t="s">
        <v>84</v>
      </c>
      <c r="G8" s="4" t="s">
        <v>9</v>
      </c>
      <c r="H8" s="4" t="s">
        <v>10</v>
      </c>
      <c r="N8" s="5"/>
    </row>
    <row r="9" spans="1:14" x14ac:dyDescent="0.25">
      <c r="A9" s="6" t="s">
        <v>11</v>
      </c>
      <c r="B9" s="7"/>
      <c r="C9" s="8">
        <v>211</v>
      </c>
      <c r="D9" s="9">
        <v>1020400</v>
      </c>
      <c r="E9" s="9">
        <f>SUM(D9/12*6)</f>
        <v>510200</v>
      </c>
      <c r="F9" s="9">
        <v>527537</v>
      </c>
      <c r="G9" s="10">
        <f>F9/E9*100</f>
        <v>103.39807918463349</v>
      </c>
      <c r="H9" s="11">
        <f t="shared" ref="H9:H36" si="0">E9-F9</f>
        <v>-17337</v>
      </c>
    </row>
    <row r="10" spans="1:14" x14ac:dyDescent="0.25">
      <c r="A10" s="75" t="s">
        <v>12</v>
      </c>
      <c r="B10" s="76"/>
      <c r="C10" s="8">
        <v>213</v>
      </c>
      <c r="D10" s="9">
        <v>308100</v>
      </c>
      <c r="E10" s="9">
        <f t="shared" ref="E10:E36" si="1">SUM(D10/12*6)</f>
        <v>154050</v>
      </c>
      <c r="F10" s="9">
        <v>164109</v>
      </c>
      <c r="G10" s="10">
        <f>F10/E10*100</f>
        <v>106.52969814995133</v>
      </c>
      <c r="H10" s="11">
        <f t="shared" si="0"/>
        <v>-10059</v>
      </c>
    </row>
    <row r="11" spans="1:14" x14ac:dyDescent="0.25">
      <c r="A11" s="75" t="s">
        <v>13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14</v>
      </c>
      <c r="B12" s="15"/>
      <c r="C12" s="16">
        <v>221</v>
      </c>
      <c r="D12" s="17">
        <v>42000</v>
      </c>
      <c r="E12" s="9">
        <f t="shared" si="1"/>
        <v>21000</v>
      </c>
      <c r="F12" s="17">
        <v>14824</v>
      </c>
      <c r="G12" s="10">
        <f>F12/E12*100</f>
        <v>70.590476190476195</v>
      </c>
      <c r="H12" s="11">
        <f t="shared" si="0"/>
        <v>6176</v>
      </c>
    </row>
    <row r="13" spans="1:14" x14ac:dyDescent="0.25">
      <c r="A13" s="18" t="s">
        <v>15</v>
      </c>
      <c r="B13" s="18"/>
      <c r="C13" s="19" t="s">
        <v>16</v>
      </c>
      <c r="D13" s="9">
        <v>353</v>
      </c>
      <c r="E13" s="9">
        <f t="shared" si="1"/>
        <v>176.5</v>
      </c>
      <c r="F13" s="9"/>
      <c r="G13" s="20"/>
      <c r="H13" s="11">
        <f t="shared" si="0"/>
        <v>176.5</v>
      </c>
    </row>
    <row r="14" spans="1:14" x14ac:dyDescent="0.25">
      <c r="A14" s="18" t="s">
        <v>17</v>
      </c>
      <c r="B14" s="18"/>
      <c r="C14" s="19" t="s">
        <v>18</v>
      </c>
      <c r="D14" s="9">
        <v>2400</v>
      </c>
      <c r="E14" s="9">
        <f t="shared" si="1"/>
        <v>1200</v>
      </c>
      <c r="F14" s="9">
        <v>900</v>
      </c>
      <c r="G14" s="20"/>
      <c r="H14" s="11">
        <f>E14-F14</f>
        <v>300</v>
      </c>
    </row>
    <row r="15" spans="1:14" x14ac:dyDescent="0.25">
      <c r="A15" s="75" t="s">
        <v>19</v>
      </c>
      <c r="B15" s="76"/>
      <c r="C15" s="19" t="s">
        <v>20</v>
      </c>
      <c r="D15" s="9">
        <v>50600</v>
      </c>
      <c r="E15" s="9">
        <f t="shared" si="1"/>
        <v>25300</v>
      </c>
      <c r="F15" s="9">
        <v>34950</v>
      </c>
      <c r="G15" s="10">
        <f t="shared" ref="G15:G21" si="2">F15/E15*100</f>
        <v>138.14229249011859</v>
      </c>
      <c r="H15" s="11">
        <f t="shared" si="0"/>
        <v>-9650</v>
      </c>
    </row>
    <row r="16" spans="1:14" x14ac:dyDescent="0.25">
      <c r="A16" s="14" t="s">
        <v>21</v>
      </c>
      <c r="B16" s="15"/>
      <c r="C16" s="19" t="s">
        <v>22</v>
      </c>
      <c r="D16" s="9">
        <v>69000</v>
      </c>
      <c r="E16" s="9">
        <f t="shared" si="1"/>
        <v>34500</v>
      </c>
      <c r="F16" s="9">
        <v>34617</v>
      </c>
      <c r="G16" s="10">
        <f t="shared" si="2"/>
        <v>100.33913043478262</v>
      </c>
      <c r="H16" s="11">
        <f>E16-F16</f>
        <v>-117</v>
      </c>
    </row>
    <row r="17" spans="1:8" x14ac:dyDescent="0.25">
      <c r="A17" s="14" t="s">
        <v>78</v>
      </c>
      <c r="B17" s="15"/>
      <c r="C17" s="19" t="s">
        <v>79</v>
      </c>
      <c r="D17" s="9">
        <v>607</v>
      </c>
      <c r="E17" s="9">
        <f t="shared" si="1"/>
        <v>303.5</v>
      </c>
      <c r="F17" s="9">
        <v>0</v>
      </c>
      <c r="G17" s="10">
        <f t="shared" si="2"/>
        <v>0</v>
      </c>
      <c r="H17" s="11">
        <f>E17-F17</f>
        <v>303.5</v>
      </c>
    </row>
    <row r="18" spans="1:8" x14ac:dyDescent="0.25">
      <c r="A18" s="21" t="s">
        <v>23</v>
      </c>
      <c r="B18" s="22"/>
      <c r="C18" s="23">
        <v>225</v>
      </c>
      <c r="D18" s="24">
        <v>70016</v>
      </c>
      <c r="E18" s="9">
        <f t="shared" si="1"/>
        <v>35008</v>
      </c>
      <c r="F18" s="24">
        <v>19417</v>
      </c>
      <c r="G18" s="10">
        <f t="shared" si="2"/>
        <v>55.464465265082261</v>
      </c>
      <c r="H18" s="11">
        <f>E18-F18</f>
        <v>15591</v>
      </c>
    </row>
    <row r="19" spans="1:8" x14ac:dyDescent="0.25">
      <c r="A19" s="21" t="s">
        <v>24</v>
      </c>
      <c r="B19" s="22"/>
      <c r="C19" s="23">
        <v>226</v>
      </c>
      <c r="D19" s="24">
        <v>18943</v>
      </c>
      <c r="E19" s="9">
        <f t="shared" si="1"/>
        <v>9471.5</v>
      </c>
      <c r="F19" s="24">
        <v>7303</v>
      </c>
      <c r="G19" s="10">
        <f t="shared" si="2"/>
        <v>77.104999208150772</v>
      </c>
      <c r="H19" s="11">
        <f t="shared" si="0"/>
        <v>2168.5</v>
      </c>
    </row>
    <row r="20" spans="1:8" x14ac:dyDescent="0.25">
      <c r="A20" s="21" t="s">
        <v>25</v>
      </c>
      <c r="B20" s="22"/>
      <c r="C20" s="18">
        <v>227</v>
      </c>
      <c r="D20" s="9">
        <v>3056</v>
      </c>
      <c r="E20" s="9">
        <f t="shared" si="1"/>
        <v>1528</v>
      </c>
      <c r="F20" s="9">
        <v>3056</v>
      </c>
      <c r="G20" s="10">
        <f t="shared" si="2"/>
        <v>200</v>
      </c>
      <c r="H20" s="11">
        <f>E20-F20</f>
        <v>-1528</v>
      </c>
    </row>
    <row r="21" spans="1:8" x14ac:dyDescent="0.25">
      <c r="A21" s="75" t="s">
        <v>26</v>
      </c>
      <c r="B21" s="76"/>
      <c r="C21" s="25">
        <v>312</v>
      </c>
      <c r="D21" s="9">
        <v>17570</v>
      </c>
      <c r="E21" s="9">
        <f t="shared" si="1"/>
        <v>8785</v>
      </c>
      <c r="F21" s="9">
        <v>2090</v>
      </c>
      <c r="G21" s="10">
        <f t="shared" si="2"/>
        <v>23.790552077404666</v>
      </c>
      <c r="H21" s="11">
        <f t="shared" si="0"/>
        <v>6695</v>
      </c>
    </row>
    <row r="22" spans="1:8" ht="12" customHeight="1" x14ac:dyDescent="0.25">
      <c r="A22" s="83" t="s">
        <v>27</v>
      </c>
      <c r="B22" s="84"/>
      <c r="C22" s="25" t="s">
        <v>28</v>
      </c>
      <c r="D22" s="26">
        <v>64865</v>
      </c>
      <c r="E22" s="9">
        <f t="shared" si="1"/>
        <v>32432.5</v>
      </c>
      <c r="F22" s="26">
        <v>38378</v>
      </c>
      <c r="G22" s="10">
        <f>SUM(F22/E22*100)</f>
        <v>118.33192014183305</v>
      </c>
      <c r="H22" s="11">
        <f t="shared" si="0"/>
        <v>-5945.5</v>
      </c>
    </row>
    <row r="23" spans="1:8" x14ac:dyDescent="0.25">
      <c r="A23" s="6" t="s">
        <v>29</v>
      </c>
      <c r="B23" s="7"/>
      <c r="C23" s="25">
        <v>346</v>
      </c>
      <c r="D23" s="26">
        <v>21074</v>
      </c>
      <c r="E23" s="9">
        <f t="shared" si="1"/>
        <v>10537</v>
      </c>
      <c r="F23" s="26">
        <v>13711</v>
      </c>
      <c r="G23" s="10">
        <f>F23/E23*100</f>
        <v>130.12242573787606</v>
      </c>
      <c r="H23" s="11">
        <f t="shared" si="0"/>
        <v>-3174</v>
      </c>
    </row>
    <row r="24" spans="1:8" ht="12" customHeight="1" x14ac:dyDescent="0.25">
      <c r="A24" s="83" t="s">
        <v>30</v>
      </c>
      <c r="B24" s="84"/>
      <c r="C24" s="25">
        <v>291</v>
      </c>
      <c r="D24" s="26">
        <v>42922</v>
      </c>
      <c r="E24" s="9">
        <f t="shared" si="1"/>
        <v>21461</v>
      </c>
      <c r="F24" s="26">
        <v>35756</v>
      </c>
      <c r="G24" s="10">
        <f>SUM(F24/E24*100)</f>
        <v>166.60919808023857</v>
      </c>
      <c r="H24" s="11">
        <f>E24-F24</f>
        <v>-14295</v>
      </c>
    </row>
    <row r="25" spans="1:8" x14ac:dyDescent="0.25">
      <c r="A25" s="21" t="s">
        <v>31</v>
      </c>
      <c r="B25" s="22"/>
      <c r="C25" s="27" t="s">
        <v>32</v>
      </c>
      <c r="D25" s="28">
        <v>4000</v>
      </c>
      <c r="E25" s="9">
        <f t="shared" si="1"/>
        <v>2000</v>
      </c>
      <c r="F25" s="28"/>
      <c r="G25" s="10"/>
      <c r="H25" s="11">
        <f>E25-F25</f>
        <v>2000</v>
      </c>
    </row>
    <row r="26" spans="1:8" x14ac:dyDescent="0.25">
      <c r="A26" s="21" t="s">
        <v>86</v>
      </c>
      <c r="B26" s="22"/>
      <c r="C26" s="27" t="s">
        <v>87</v>
      </c>
      <c r="D26" s="28">
        <v>49000</v>
      </c>
      <c r="E26" s="9">
        <f t="shared" si="1"/>
        <v>24500</v>
      </c>
      <c r="F26" s="28"/>
      <c r="G26" s="10"/>
      <c r="H26" s="11">
        <f>E26-F26</f>
        <v>24500</v>
      </c>
    </row>
    <row r="27" spans="1:8" x14ac:dyDescent="0.25">
      <c r="A27" s="21" t="s">
        <v>33</v>
      </c>
      <c r="B27" s="22"/>
      <c r="C27" s="27" t="s">
        <v>34</v>
      </c>
      <c r="D27" s="28">
        <v>84100</v>
      </c>
      <c r="E27" s="9">
        <f t="shared" si="1"/>
        <v>42050</v>
      </c>
      <c r="F27" s="28">
        <v>40094</v>
      </c>
      <c r="G27" s="10">
        <f>F27/E27*100</f>
        <v>95.348394768133176</v>
      </c>
      <c r="H27" s="11">
        <f t="shared" si="0"/>
        <v>1956</v>
      </c>
    </row>
    <row r="28" spans="1:8" x14ac:dyDescent="0.25">
      <c r="A28" s="85" t="s">
        <v>35</v>
      </c>
      <c r="B28" s="86"/>
      <c r="C28" s="27" t="s">
        <v>36</v>
      </c>
      <c r="D28" s="28">
        <v>56310</v>
      </c>
      <c r="E28" s="9">
        <f t="shared" si="1"/>
        <v>28155</v>
      </c>
      <c r="F28" s="28">
        <v>4323</v>
      </c>
      <c r="G28" s="10">
        <v>0</v>
      </c>
      <c r="H28" s="11">
        <f t="shared" si="0"/>
        <v>23832</v>
      </c>
    </row>
    <row r="29" spans="1:8" x14ac:dyDescent="0.25">
      <c r="A29" s="75" t="s">
        <v>37</v>
      </c>
      <c r="B29" s="76"/>
      <c r="C29" s="29" t="s">
        <v>38</v>
      </c>
      <c r="D29" s="9">
        <v>5000</v>
      </c>
      <c r="E29" s="9">
        <f t="shared" si="1"/>
        <v>2500</v>
      </c>
      <c r="F29" s="9"/>
      <c r="G29" s="10">
        <f>SUM(F29/E29*100)</f>
        <v>0</v>
      </c>
      <c r="H29" s="11">
        <f>E29-F29</f>
        <v>2500</v>
      </c>
    </row>
    <row r="30" spans="1:8" x14ac:dyDescent="0.25">
      <c r="A30" s="75" t="s">
        <v>39</v>
      </c>
      <c r="B30" s="76"/>
      <c r="C30" s="29" t="s">
        <v>40</v>
      </c>
      <c r="D30" s="9">
        <v>564000</v>
      </c>
      <c r="E30" s="9">
        <f t="shared" si="1"/>
        <v>282000</v>
      </c>
      <c r="F30" s="9">
        <v>323300</v>
      </c>
      <c r="G30" s="10">
        <f>SUM(F30/E30*100)</f>
        <v>114.64539007092198</v>
      </c>
      <c r="H30" s="11">
        <f>E30-F30</f>
        <v>-41300</v>
      </c>
    </row>
    <row r="31" spans="1:8" x14ac:dyDescent="0.25">
      <c r="A31" s="75" t="s">
        <v>37</v>
      </c>
      <c r="B31" s="76"/>
      <c r="C31" s="29" t="s">
        <v>41</v>
      </c>
      <c r="D31" s="9">
        <v>136800</v>
      </c>
      <c r="E31" s="9">
        <f t="shared" si="1"/>
        <v>68400</v>
      </c>
      <c r="F31" s="9">
        <v>28734</v>
      </c>
      <c r="G31" s="10"/>
      <c r="H31" s="11">
        <f>E31-F31</f>
        <v>39666</v>
      </c>
    </row>
    <row r="32" spans="1:8" x14ac:dyDescent="0.25">
      <c r="A32" s="75" t="s">
        <v>42</v>
      </c>
      <c r="B32" s="76"/>
      <c r="C32" s="29" t="s">
        <v>43</v>
      </c>
      <c r="D32" s="9">
        <v>1306462</v>
      </c>
      <c r="E32" s="9">
        <f t="shared" si="1"/>
        <v>653231</v>
      </c>
      <c r="F32" s="9">
        <v>294676</v>
      </c>
      <c r="G32" s="10">
        <f>SUM(F32/E32*100)</f>
        <v>45.110535170559878</v>
      </c>
      <c r="H32" s="11">
        <f t="shared" si="0"/>
        <v>358555</v>
      </c>
    </row>
    <row r="33" spans="1:8" x14ac:dyDescent="0.25">
      <c r="A33" s="75" t="s">
        <v>44</v>
      </c>
      <c r="B33" s="76"/>
      <c r="C33" s="29" t="s">
        <v>45</v>
      </c>
      <c r="D33" s="9">
        <v>159000</v>
      </c>
      <c r="E33" s="9">
        <f t="shared" si="1"/>
        <v>79500</v>
      </c>
      <c r="F33" s="9">
        <v>11914</v>
      </c>
      <c r="G33" s="10">
        <f>SUM(F33/E33*100)</f>
        <v>14.98616352201258</v>
      </c>
      <c r="H33" s="11">
        <f>E33-F33</f>
        <v>67586</v>
      </c>
    </row>
    <row r="34" spans="1:8" ht="12.75" customHeight="1" x14ac:dyDescent="0.25">
      <c r="A34" s="73" t="s">
        <v>46</v>
      </c>
      <c r="B34" s="74"/>
      <c r="C34" s="23"/>
      <c r="D34" s="28">
        <f>SUM(D9:D33)</f>
        <v>4096578</v>
      </c>
      <c r="E34" s="9">
        <f t="shared" si="1"/>
        <v>2048289</v>
      </c>
      <c r="F34" s="28">
        <f>SUM(F9:F33)</f>
        <v>1599689</v>
      </c>
      <c r="G34" s="10">
        <f>F34/E34*100</f>
        <v>78.098793676087695</v>
      </c>
      <c r="H34" s="11">
        <f t="shared" si="0"/>
        <v>448600</v>
      </c>
    </row>
    <row r="35" spans="1:8" x14ac:dyDescent="0.25">
      <c r="A35" s="70" t="s">
        <v>47</v>
      </c>
      <c r="B35" s="71"/>
      <c r="C35" s="8"/>
      <c r="D35" s="34">
        <v>779200</v>
      </c>
      <c r="E35" s="9">
        <f t="shared" si="1"/>
        <v>389600</v>
      </c>
      <c r="F35" s="34">
        <v>404016</v>
      </c>
      <c r="G35" s="10">
        <f>F35/E35*100</f>
        <v>103.70020533880904</v>
      </c>
      <c r="H35" s="11">
        <f t="shared" si="0"/>
        <v>-14416</v>
      </c>
    </row>
    <row r="36" spans="1:8" x14ac:dyDescent="0.25">
      <c r="A36" s="77" t="s">
        <v>48</v>
      </c>
      <c r="B36" s="78"/>
      <c r="C36" s="35"/>
      <c r="D36" s="36">
        <v>952706</v>
      </c>
      <c r="E36" s="9">
        <f t="shared" si="1"/>
        <v>476353</v>
      </c>
      <c r="F36" s="36">
        <v>492632</v>
      </c>
      <c r="G36" s="10">
        <f>F36/E36*100</f>
        <v>103.41742363331394</v>
      </c>
      <c r="H36" s="37">
        <f t="shared" si="0"/>
        <v>-16279</v>
      </c>
    </row>
    <row r="38" spans="1:8" ht="27" customHeight="1" x14ac:dyDescent="0.25">
      <c r="A38" s="81" t="s">
        <v>49</v>
      </c>
      <c r="B38" s="82"/>
      <c r="C38" s="4" t="s">
        <v>50</v>
      </c>
      <c r="D38" s="4" t="s">
        <v>51</v>
      </c>
      <c r="E38" s="4" t="s">
        <v>52</v>
      </c>
      <c r="F38" s="4" t="s">
        <v>9</v>
      </c>
      <c r="G38" s="4" t="s">
        <v>53</v>
      </c>
      <c r="H38" s="4"/>
    </row>
    <row r="39" spans="1:8" ht="12.75" customHeight="1" x14ac:dyDescent="0.25">
      <c r="A39" s="38" t="s">
        <v>54</v>
      </c>
      <c r="B39" s="39"/>
      <c r="C39" s="28">
        <v>821200</v>
      </c>
      <c r="D39" s="34">
        <f>SUM(C39/12*6)</f>
        <v>410600</v>
      </c>
      <c r="E39" s="28">
        <v>410600</v>
      </c>
      <c r="F39" s="28">
        <f t="shared" ref="F39:F44" si="3">SUM(E39/D39*100)</f>
        <v>100</v>
      </c>
      <c r="G39" s="40">
        <f>E39-D39</f>
        <v>0</v>
      </c>
      <c r="H39" s="41"/>
    </row>
    <row r="40" spans="1:8" ht="12.75" customHeight="1" x14ac:dyDescent="0.25">
      <c r="A40" s="77" t="s">
        <v>55</v>
      </c>
      <c r="B40" s="78"/>
      <c r="C40" s="28">
        <v>0</v>
      </c>
      <c r="D40" s="34">
        <f t="shared" ref="D40:D54" si="4">SUM(C40/12*6)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 x14ac:dyDescent="0.25">
      <c r="A41" s="77" t="s">
        <v>56</v>
      </c>
      <c r="B41" s="78"/>
      <c r="C41" s="28">
        <v>84100</v>
      </c>
      <c r="D41" s="34">
        <f t="shared" si="4"/>
        <v>42050</v>
      </c>
      <c r="E41" s="28">
        <v>42050</v>
      </c>
      <c r="F41" s="28">
        <f t="shared" si="3"/>
        <v>100</v>
      </c>
      <c r="G41" s="40">
        <f t="shared" ref="G41:G56" si="5">SUM(E41-D41)</f>
        <v>0</v>
      </c>
      <c r="H41" s="41"/>
    </row>
    <row r="42" spans="1:8" ht="12.75" customHeight="1" x14ac:dyDescent="0.25">
      <c r="A42" s="77" t="s">
        <v>57</v>
      </c>
      <c r="B42" s="78"/>
      <c r="C42" s="28">
        <v>564000</v>
      </c>
      <c r="D42" s="34">
        <f t="shared" si="4"/>
        <v>282000</v>
      </c>
      <c r="E42" s="28">
        <v>343800</v>
      </c>
      <c r="F42" s="28">
        <f t="shared" si="3"/>
        <v>121.91489361702128</v>
      </c>
      <c r="G42" s="40">
        <f>SUM(E42-D42)</f>
        <v>61800</v>
      </c>
      <c r="H42" s="41"/>
    </row>
    <row r="43" spans="1:8" ht="12.75" customHeight="1" x14ac:dyDescent="0.25">
      <c r="A43" s="77" t="s">
        <v>58</v>
      </c>
      <c r="B43" s="78"/>
      <c r="C43" s="28">
        <v>500000</v>
      </c>
      <c r="D43" s="34">
        <f t="shared" si="4"/>
        <v>250000</v>
      </c>
      <c r="E43" s="28">
        <v>250000</v>
      </c>
      <c r="F43" s="28">
        <f t="shared" si="3"/>
        <v>100</v>
      </c>
      <c r="G43" s="40">
        <f t="shared" si="5"/>
        <v>0</v>
      </c>
      <c r="H43" s="41"/>
    </row>
    <row r="44" spans="1:8" ht="12.75" customHeight="1" x14ac:dyDescent="0.25">
      <c r="A44" s="77" t="s">
        <v>59</v>
      </c>
      <c r="B44" s="78"/>
      <c r="C44" s="28">
        <v>143400</v>
      </c>
      <c r="D44" s="34">
        <f t="shared" si="4"/>
        <v>71700</v>
      </c>
      <c r="E44" s="28">
        <v>139400</v>
      </c>
      <c r="F44" s="28">
        <f t="shared" si="3"/>
        <v>194.42119944211996</v>
      </c>
      <c r="G44" s="40">
        <f>SUM(E44-D44)</f>
        <v>67700</v>
      </c>
      <c r="H44" s="41"/>
    </row>
    <row r="45" spans="1:8" ht="12.75" customHeight="1" x14ac:dyDescent="0.25">
      <c r="A45" s="77" t="s">
        <v>74</v>
      </c>
      <c r="B45" s="78"/>
      <c r="C45" s="28">
        <v>629533</v>
      </c>
      <c r="D45" s="34">
        <f t="shared" si="4"/>
        <v>314766.5</v>
      </c>
      <c r="E45" s="28">
        <v>0</v>
      </c>
      <c r="F45" s="28"/>
      <c r="G45" s="40">
        <f>SUM(E45-D45)</f>
        <v>-314766.5</v>
      </c>
      <c r="H45" s="41"/>
    </row>
    <row r="46" spans="1:8" ht="12.75" customHeight="1" x14ac:dyDescent="0.25">
      <c r="A46" s="77" t="s">
        <v>85</v>
      </c>
      <c r="B46" s="78"/>
      <c r="C46" s="28">
        <v>45000</v>
      </c>
      <c r="D46" s="34">
        <f t="shared" si="4"/>
        <v>22500</v>
      </c>
      <c r="E46" s="28">
        <v>0</v>
      </c>
      <c r="F46" s="28"/>
      <c r="G46" s="40">
        <f>SUM(E46-D46)</f>
        <v>-22500</v>
      </c>
      <c r="H46" s="41"/>
    </row>
    <row r="47" spans="1:8" x14ac:dyDescent="0.25">
      <c r="A47" s="70" t="s">
        <v>61</v>
      </c>
      <c r="B47" s="42"/>
      <c r="C47" s="34">
        <v>77700</v>
      </c>
      <c r="D47" s="34">
        <f t="shared" si="4"/>
        <v>38850</v>
      </c>
      <c r="E47" s="34">
        <v>34352</v>
      </c>
      <c r="F47" s="28">
        <f>E47/D47*100</f>
        <v>88.422136422136418</v>
      </c>
      <c r="G47" s="40">
        <f t="shared" si="5"/>
        <v>-4498</v>
      </c>
      <c r="H47" s="40"/>
    </row>
    <row r="48" spans="1:8" ht="12.75" customHeight="1" x14ac:dyDescent="0.25">
      <c r="A48" s="43" t="s">
        <v>62</v>
      </c>
      <c r="B48" s="43"/>
      <c r="C48" s="34">
        <v>30000</v>
      </c>
      <c r="D48" s="34">
        <f t="shared" si="4"/>
        <v>15000</v>
      </c>
      <c r="E48" s="34">
        <v>29004</v>
      </c>
      <c r="F48" s="28">
        <f>E48/D48*100</f>
        <v>193.35999999999999</v>
      </c>
      <c r="G48" s="40">
        <f t="shared" si="5"/>
        <v>14004</v>
      </c>
      <c r="H48" s="40"/>
    </row>
    <row r="49" spans="1:8" ht="12.75" customHeight="1" x14ac:dyDescent="0.25">
      <c r="A49" s="77" t="s">
        <v>63</v>
      </c>
      <c r="B49" s="78"/>
      <c r="C49" s="34">
        <v>40700</v>
      </c>
      <c r="D49" s="34">
        <f t="shared" si="4"/>
        <v>20350</v>
      </c>
      <c r="E49" s="34">
        <v>2738</v>
      </c>
      <c r="F49" s="28">
        <f>E49/D49*100</f>
        <v>13.454545454545455</v>
      </c>
      <c r="G49" s="40">
        <f t="shared" si="5"/>
        <v>-17612</v>
      </c>
      <c r="H49" s="40"/>
    </row>
    <row r="50" spans="1:8" x14ac:dyDescent="0.25">
      <c r="A50" s="77" t="s">
        <v>64</v>
      </c>
      <c r="B50" s="78"/>
      <c r="C50" s="34">
        <v>38800</v>
      </c>
      <c r="D50" s="34">
        <f t="shared" si="4"/>
        <v>19400</v>
      </c>
      <c r="E50" s="34">
        <v>16500</v>
      </c>
      <c r="F50" s="28">
        <f>SUM(E50/D50*100)</f>
        <v>85.051546391752581</v>
      </c>
      <c r="G50" s="40">
        <f t="shared" si="5"/>
        <v>-2900</v>
      </c>
      <c r="H50" s="40"/>
    </row>
    <row r="51" spans="1:8" ht="12.75" customHeight="1" x14ac:dyDescent="0.25">
      <c r="A51" s="77" t="s">
        <v>65</v>
      </c>
      <c r="B51" s="78"/>
      <c r="C51" s="34">
        <v>770000</v>
      </c>
      <c r="D51" s="34">
        <f t="shared" si="4"/>
        <v>385000</v>
      </c>
      <c r="E51" s="34">
        <v>31396</v>
      </c>
      <c r="F51" s="28">
        <f>SUM(E51/D51*100)</f>
        <v>8.1548051948051956</v>
      </c>
      <c r="G51" s="40">
        <f t="shared" si="5"/>
        <v>-353604</v>
      </c>
      <c r="H51" s="40"/>
    </row>
    <row r="52" spans="1:8" ht="12.75" customHeight="1" x14ac:dyDescent="0.25">
      <c r="A52" s="77" t="s">
        <v>66</v>
      </c>
      <c r="B52" s="78"/>
      <c r="C52" s="34">
        <v>5300</v>
      </c>
      <c r="D52" s="34">
        <f t="shared" si="4"/>
        <v>2650</v>
      </c>
      <c r="E52" s="34">
        <v>1200</v>
      </c>
      <c r="F52" s="28"/>
      <c r="G52" s="40">
        <f t="shared" si="5"/>
        <v>-1450</v>
      </c>
      <c r="H52" s="40"/>
    </row>
    <row r="53" spans="1:8" ht="12.75" customHeight="1" x14ac:dyDescent="0.25">
      <c r="A53" s="77" t="s">
        <v>67</v>
      </c>
      <c r="B53" s="78"/>
      <c r="C53" s="34">
        <v>4000</v>
      </c>
      <c r="D53" s="34">
        <f t="shared" si="4"/>
        <v>2000</v>
      </c>
      <c r="E53" s="34">
        <v>0</v>
      </c>
      <c r="F53" s="34">
        <f>SUM(E53/D53*100)</f>
        <v>0</v>
      </c>
      <c r="G53" s="40">
        <f t="shared" ref="G53" si="6">SUM(E53-D53)</f>
        <v>-2000</v>
      </c>
      <c r="H53" s="40"/>
    </row>
    <row r="54" spans="1:8" ht="12.75" customHeight="1" x14ac:dyDescent="0.25">
      <c r="A54" s="77" t="s">
        <v>73</v>
      </c>
      <c r="B54" s="78"/>
      <c r="C54" s="34">
        <v>129045</v>
      </c>
      <c r="D54" s="34">
        <f t="shared" si="4"/>
        <v>64522.5</v>
      </c>
      <c r="E54" s="34">
        <v>384459</v>
      </c>
      <c r="F54" s="34"/>
      <c r="G54" s="40">
        <f t="shared" si="5"/>
        <v>319936.5</v>
      </c>
      <c r="H54" s="40"/>
    </row>
    <row r="55" spans="1:8" x14ac:dyDescent="0.25">
      <c r="A55" s="77" t="s">
        <v>68</v>
      </c>
      <c r="B55" s="78"/>
      <c r="C55" s="34">
        <f>SUM(C47:C54)</f>
        <v>1095545</v>
      </c>
      <c r="D55" s="34">
        <f>SUM(D47:D54)</f>
        <v>547772.5</v>
      </c>
      <c r="E55" s="34">
        <f>SUM(E47:E54)</f>
        <v>499649</v>
      </c>
      <c r="F55" s="44">
        <f>SUM(E55/D55*100)</f>
        <v>91.214692230807486</v>
      </c>
      <c r="G55" s="40">
        <f t="shared" si="5"/>
        <v>-48123.5</v>
      </c>
      <c r="H55" s="40"/>
    </row>
    <row r="56" spans="1:8" x14ac:dyDescent="0.25">
      <c r="A56" s="45" t="s">
        <v>69</v>
      </c>
      <c r="B56" s="46"/>
      <c r="C56" s="34">
        <f>SUM(C39,C55,C41,C42,C43,C44,C40,C46,C45)</f>
        <v>3882778</v>
      </c>
      <c r="D56" s="34">
        <f>SUM(D39+D40+D41+D42+D43+D55+D44+D45+D46)</f>
        <v>1941389</v>
      </c>
      <c r="E56" s="34">
        <f>SUM(E39+E40+E41+E42+E43+E55+E44+E45+E46)</f>
        <v>1685499</v>
      </c>
      <c r="F56" s="34">
        <f>E56/D56*100</f>
        <v>86.819230973287688</v>
      </c>
      <c r="G56" s="40">
        <f t="shared" si="5"/>
        <v>-255890</v>
      </c>
      <c r="H56" s="40"/>
    </row>
    <row r="58" spans="1:8" ht="12.75" customHeight="1" x14ac:dyDescent="0.25"/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Денис</vt:lpstr>
      <vt:lpstr>Денис (2)</vt:lpstr>
      <vt:lpstr>Денис (3)</vt:lpstr>
      <vt:lpstr>Денис (4)</vt:lpstr>
      <vt:lpstr>Денис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2019-03-07T05:32:20Z</cp:lastPrinted>
  <dcterms:created xsi:type="dcterms:W3CDTF">2019-03-07T05:24:36Z</dcterms:created>
  <dcterms:modified xsi:type="dcterms:W3CDTF">2019-07-15T06:56:34Z</dcterms:modified>
</cp:coreProperties>
</file>